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12. DICIEMBRE\"/>
    </mc:Choice>
  </mc:AlternateContent>
  <xr:revisionPtr revIDLastSave="0" documentId="8_{8A8FB825-02B7-478E-AA1C-89F3DB6CD654}" xr6:coauthVersionLast="46" xr6:coauthVersionMax="46" xr10:uidLastSave="{00000000-0000-0000-0000-000000000000}"/>
  <bookViews>
    <workbookView xWindow="-120" yWindow="-120" windowWidth="20730" windowHeight="11160" xr2:uid="{0B803782-D4D0-4DF5-96CA-7417CBD97549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0" i="1"/>
  <c r="F30" i="1" s="1"/>
  <c r="C29" i="1"/>
  <c r="C28" i="1"/>
  <c r="C26" i="1"/>
  <c r="C32" i="1" s="1"/>
  <c r="C16" i="1"/>
  <c r="C18" i="1" s="1"/>
  <c r="C15" i="1"/>
  <c r="C14" i="1"/>
  <c r="A9" i="1"/>
  <c r="E32" i="1" l="1"/>
  <c r="C37" i="1"/>
  <c r="H37" i="1" s="1"/>
  <c r="H32" i="1"/>
  <c r="C43" i="1"/>
  <c r="C38" i="1"/>
  <c r="C41" i="1" s="1"/>
  <c r="C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B2DF3A52-E5D5-4005-87EB-894285DC1A7F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278A7F13-D813-4846-9BE7-FB0231EB49C4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<sst xmlns="http://schemas.openxmlformats.org/spreadsheetml/2006/main" count="48" uniqueCount="48">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</sst>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4" fontId="4" fillId="0" borderId="0" xfId="0" applyNumberFormat="1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43" fontId="4" fillId="0" borderId="0" xfId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3" fillId="0" borderId="1" xfId="0" applyNumberFormat="1" applyFont="1" applyBorder="1" applyAlignment="1">
      <alignment vertical="top" wrapText="1"/>
    </xf>
    <xf numFmtId="165" fontId="3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3" fillId="0" borderId="1" xfId="0" applyFont="1" applyBorder="1"/>
    <xf numFmtId="0" fontId="4" fillId="0" borderId="1" xfId="0" applyFont="1" applyBorder="1"/>
    <xf numFmtId="10" fontId="3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A01C4730-E9B0-42B0-8862-9CCD5808183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BALANCES/PATRIMONIO%20T&#201;CNICO/12.%20DICIEMBRE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C7" t="str">
            <v>FECHA: AL 31 DE DICIEMBRE  DE 2021</v>
          </cell>
        </row>
        <row r="27">
          <cell r="E27">
            <v>162659346.50999996</v>
          </cell>
        </row>
        <row r="40">
          <cell r="E40">
            <v>25045356.179999996</v>
          </cell>
        </row>
        <row r="42">
          <cell r="E42">
            <v>187704702.68999997</v>
          </cell>
        </row>
      </sheetData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9507.5419999999995</v>
          </cell>
        </row>
        <row r="17">
          <cell r="F17">
            <v>0</v>
          </cell>
        </row>
        <row r="18">
          <cell r="F18">
            <v>72106065.715000004</v>
          </cell>
        </row>
        <row r="19">
          <cell r="F19">
            <v>199983.24</v>
          </cell>
        </row>
        <row r="20">
          <cell r="F20">
            <v>11679418.609999999</v>
          </cell>
        </row>
        <row r="25">
          <cell r="F25">
            <v>-7402.3100000428967</v>
          </cell>
        </row>
        <row r="26">
          <cell r="F26">
            <v>801198023.13</v>
          </cell>
        </row>
        <row r="27">
          <cell r="F27">
            <v>17134678.629999999</v>
          </cell>
        </row>
        <row r="28">
          <cell r="F28">
            <v>466403.28</v>
          </cell>
        </row>
        <row r="29">
          <cell r="F29">
            <v>21284066.039999999</v>
          </cell>
        </row>
        <row r="30">
          <cell r="F30">
            <v>8858618.870000001</v>
          </cell>
        </row>
        <row r="31">
          <cell r="F31">
            <v>6977429.2200000044</v>
          </cell>
        </row>
        <row r="34">
          <cell r="E34">
            <v>1280177473.02</v>
          </cell>
          <cell r="F34">
            <v>939906791.96699989</v>
          </cell>
        </row>
        <row r="38">
          <cell r="E38">
            <v>51207098.9208</v>
          </cell>
        </row>
        <row r="44">
          <cell r="E44">
            <v>0.11339122427396656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07C9-D24D-4AD1-923F-FC2B95A06364}">
  <sheetPr>
    <tabColor theme="5" tint="0.39997558519241921"/>
  </sheetPr>
  <dimension ref="A1:H55"/>
  <sheetViews>
    <sheetView tabSelected="1" topLeftCell="A7" workbookViewId="0">
      <selection activeCell="F48" sqref="F48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6" style="4" customWidth="1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4" t="s">
        <v>3</v>
      </c>
    </row>
    <row r="7" spans="1:4" x14ac:dyDescent="0.2">
      <c r="A7" s="4" t="s">
        <v>4</v>
      </c>
    </row>
    <row r="8" spans="1:4" ht="12.75" x14ac:dyDescent="0.2">
      <c r="A8" s="4" t="s">
        <v>5</v>
      </c>
    </row>
    <row r="9" spans="1:4" x14ac:dyDescent="0.2">
      <c r="A9" s="5" t="str">
        <f>+'[1]Relación PT.'!C7</f>
        <v>FECHA: AL 31 DE DICIEMBRE  DE 2021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162659346.50999996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PT.'!E40</f>
        <v>25045356.179999996</v>
      </c>
      <c r="D15" s="13"/>
    </row>
    <row r="16" spans="1:4" x14ac:dyDescent="0.2">
      <c r="A16" s="10" t="s">
        <v>12</v>
      </c>
      <c r="B16" s="14" t="s">
        <v>13</v>
      </c>
      <c r="C16" s="12">
        <f>+'[1]Relación PT.'!E42</f>
        <v>187704702.68999997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187704702.68999997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ht="12.75" x14ac:dyDescent="0.2">
      <c r="B24" s="4" t="s">
        <v>20</v>
      </c>
    </row>
    <row r="26" spans="1:8" ht="12.75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ht="12.75" x14ac:dyDescent="0.2">
      <c r="B27" s="11" t="s">
        <v>22</v>
      </c>
      <c r="C27" s="12">
        <v>0</v>
      </c>
      <c r="D27" s="13"/>
    </row>
    <row r="28" spans="1:8" ht="12.75" x14ac:dyDescent="0.2">
      <c r="B28" s="11" t="s">
        <v>23</v>
      </c>
      <c r="C28" s="12">
        <f>+'[1]Ponderación de Activos'!F15</f>
        <v>9507.5419999999995</v>
      </c>
      <c r="D28" s="13"/>
    </row>
    <row r="29" spans="1:8" ht="12.75" x14ac:dyDescent="0.2">
      <c r="B29" s="11" t="s">
        <v>24</v>
      </c>
      <c r="C29" s="12">
        <f>SUM('[1]Ponderación de Activos'!F16:F20)</f>
        <v>83985467.564999998</v>
      </c>
      <c r="D29" s="13"/>
    </row>
    <row r="30" spans="1:8" ht="12.75" x14ac:dyDescent="0.2">
      <c r="B30" s="11" t="s">
        <v>25</v>
      </c>
      <c r="C30" s="12">
        <f>SUM('[1]Ponderación de Activos'!F24:F31)</f>
        <v>855911816.8599999</v>
      </c>
      <c r="D30" s="13"/>
      <c r="E30" s="4">
        <v>737278152.87</v>
      </c>
      <c r="F30" s="3">
        <f>+E30-C30</f>
        <v>-118633663.98999989</v>
      </c>
      <c r="H30" s="3"/>
    </row>
    <row r="31" spans="1:8" ht="12.75" x14ac:dyDescent="0.2">
      <c r="B31" s="11" t="s">
        <v>26</v>
      </c>
      <c r="C31" s="12"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939906791.96699989</v>
      </c>
      <c r="D32" s="13"/>
      <c r="E32" s="13">
        <f>+C32-'[1]Ponderación de Activos'!F34</f>
        <v>0</v>
      </c>
      <c r="H32" s="19">
        <f>C18/C32</f>
        <v>0.19970565623552838</v>
      </c>
    </row>
    <row r="35" spans="1:8" ht="12.75" x14ac:dyDescent="0.2">
      <c r="B35" s="4" t="s">
        <v>28</v>
      </c>
    </row>
    <row r="37" spans="1:8" ht="12.75" x14ac:dyDescent="0.2">
      <c r="A37" s="11" t="s">
        <v>29</v>
      </c>
      <c r="B37" s="11" t="s">
        <v>30</v>
      </c>
      <c r="C37" s="12">
        <f>C32*0.09</f>
        <v>84591611.277029991</v>
      </c>
      <c r="D37" s="13"/>
      <c r="E37" s="3"/>
      <c r="H37" s="20">
        <f>C37/C32</f>
        <v>0.09</v>
      </c>
    </row>
    <row r="38" spans="1:8" ht="12.75" x14ac:dyDescent="0.2">
      <c r="A38" s="21" t="s">
        <v>31</v>
      </c>
      <c r="B38" s="22" t="s">
        <v>32</v>
      </c>
      <c r="C38" s="23">
        <f>C18-C37</f>
        <v>103113091.41296998</v>
      </c>
      <c r="D38" s="13"/>
      <c r="E38" s="3"/>
    </row>
    <row r="39" spans="1:8" ht="12.75" x14ac:dyDescent="0.2">
      <c r="A39" s="21"/>
      <c r="B39" s="24" t="s">
        <v>33</v>
      </c>
      <c r="C39" s="23"/>
      <c r="D39" s="13"/>
    </row>
    <row r="40" spans="1:8" ht="12.75" x14ac:dyDescent="0.2">
      <c r="A40" s="11"/>
      <c r="B40" s="11" t="s">
        <v>34</v>
      </c>
      <c r="C40" s="12">
        <f>+'[1]Ponderación de Activos'!E38</f>
        <v>51207098.9208</v>
      </c>
      <c r="D40" s="13"/>
    </row>
    <row r="41" spans="1:8" ht="12.75" x14ac:dyDescent="0.2">
      <c r="A41" s="25" t="s">
        <v>35</v>
      </c>
      <c r="B41" s="26" t="s">
        <v>36</v>
      </c>
      <c r="C41" s="27">
        <f>+C38/C37</f>
        <v>1.2189517359503153</v>
      </c>
    </row>
    <row r="42" spans="1:8" ht="12.75" x14ac:dyDescent="0.2">
      <c r="A42" s="25" t="s">
        <v>37</v>
      </c>
      <c r="B42" s="26" t="s">
        <v>38</v>
      </c>
      <c r="C42" s="27">
        <f>+C18/C32</f>
        <v>0.19970565623552838</v>
      </c>
    </row>
    <row r="43" spans="1:8" ht="12.75" x14ac:dyDescent="0.2">
      <c r="A43" s="25" t="s">
        <v>39</v>
      </c>
      <c r="B43" s="26" t="s">
        <v>40</v>
      </c>
      <c r="C43" s="27">
        <f>C18/'[1]Ponderación de Activos'!E34</f>
        <v>0.14662396944635778</v>
      </c>
      <c r="D43" s="28"/>
    </row>
    <row r="44" spans="1:8" ht="12.75" x14ac:dyDescent="0.2">
      <c r="A44" s="25" t="s">
        <v>41</v>
      </c>
      <c r="B44" s="26" t="s">
        <v>42</v>
      </c>
      <c r="C44" s="27">
        <f>+'[1]Ponderación de Activos'!E44</f>
        <v>0.11339122427396656</v>
      </c>
    </row>
    <row r="46" spans="1:8" ht="12.75" x14ac:dyDescent="0.2">
      <c r="A46" s="5" t="s">
        <v>43</v>
      </c>
    </row>
    <row r="52" spans="1:4" ht="12.75" x14ac:dyDescent="0.2">
      <c r="A52" s="29" t="s">
        <v>44</v>
      </c>
      <c r="C52" s="30" t="s">
        <v>45</v>
      </c>
      <c r="D52" s="4"/>
    </row>
    <row r="53" spans="1:4" ht="12.75" x14ac:dyDescent="0.2">
      <c r="A53" s="31" t="s">
        <v>46</v>
      </c>
      <c r="C53" s="32" t="s">
        <v>47</v>
      </c>
      <c r="D53" s="4"/>
    </row>
    <row r="55" spans="1:4" ht="12.75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2022-01-12T19:45:05Z</dcterms:created>
  <dcterms:modified xsi:type="dcterms:W3CDTF">2022-01-12T19:45:29Z</dcterms:modified>
</cp:coreProperties>
</file>