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JUNIO\"/>
    </mc:Choice>
  </mc:AlternateContent>
  <xr:revisionPtr revIDLastSave="0" documentId="8_{DC42B9E3-B499-42C6-8580-1AAECDC7B0A4}" xr6:coauthVersionLast="36" xr6:coauthVersionMax="36" xr10:uidLastSave="{00000000-0000-0000-0000-000000000000}"/>
  <bookViews>
    <workbookView xWindow="0" yWindow="0" windowWidth="20490" windowHeight="7545" xr2:uid="{D5E920BE-E723-40AE-A8DE-A4C1536B6781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3" i="1" l="1"/>
  <c r="C39" i="1"/>
  <c r="C30" i="1"/>
  <c r="C29" i="1"/>
  <c r="C28" i="1"/>
  <c r="C26" i="1"/>
  <c r="C31" i="1" s="1"/>
  <c r="C16" i="1"/>
  <c r="C18" i="1" s="1"/>
  <c r="C15" i="1"/>
  <c r="C14" i="1"/>
  <c r="A9" i="1"/>
  <c r="H31" i="1" l="1"/>
  <c r="C42" i="1"/>
  <c r="C41" i="1"/>
  <c r="E31" i="1"/>
  <c r="C36" i="1"/>
  <c r="H36" i="1" s="1"/>
  <c r="C37" i="1" l="1"/>
  <c r="C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BB50445B-981F-4D30-B20B-F6D355471BEE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2" authorId="1" shapeId="0" xr:uid="{6736E852-DE22-4B7C-9F00-5AE69E050AD0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<sst xmlns="http://schemas.openxmlformats.org/spreadsheetml/2006/main" count="47" uniqueCount="47">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</sst>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4" fillId="0" borderId="0" xfId="1" applyFont="1" applyFill="1"/>
    <xf numFmtId="164" fontId="4" fillId="0" borderId="0" xfId="0" applyNumberFormat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Fill="1" applyBorder="1" applyAlignment="1">
      <alignment vertical="top" wrapText="1"/>
    </xf>
    <xf numFmtId="165" fontId="2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Fill="1" applyBorder="1"/>
    <xf numFmtId="0" fontId="4" fillId="0" borderId="1" xfId="0" applyFont="1" applyFill="1" applyBorder="1"/>
    <xf numFmtId="10" fontId="2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D8EFE507-BD90-4623-A652-CA7692CCFBE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guanuchi%2015_03_2019/DISCO%20LOCAL%20(D)/CONTABILIDAD/CONTABILIDAD/Disco%20D/RESLOLITA/A&#209;O%202019/NO%20COMPARTIDA%202019/BALANCES/PATRIMONIO%20T&#201;CNICO/6.%20Patrimonio%20T&#233;cnico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A7" t="str">
            <v>FECHA: AL 30 DE JUNIO  DE 2019</v>
          </cell>
        </row>
        <row r="25">
          <cell r="C25">
            <v>127767489.34500001</v>
          </cell>
        </row>
        <row r="34">
          <cell r="C34">
            <v>47742.64</v>
          </cell>
        </row>
        <row r="36">
          <cell r="C36">
            <v>127815231.98500001</v>
          </cell>
        </row>
      </sheetData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13246.710000000001</v>
          </cell>
        </row>
        <row r="16">
          <cell r="E16">
            <v>0</v>
          </cell>
        </row>
        <row r="17">
          <cell r="E17">
            <v>36822765.899999999</v>
          </cell>
        </row>
        <row r="18">
          <cell r="E18">
            <v>0</v>
          </cell>
        </row>
        <row r="19">
          <cell r="E19">
            <v>11962430.265000001</v>
          </cell>
        </row>
        <row r="24">
          <cell r="E24">
            <v>-146341.45999999344</v>
          </cell>
        </row>
        <row r="25">
          <cell r="E25">
            <v>675126788.31000006</v>
          </cell>
        </row>
        <row r="26">
          <cell r="E26">
            <v>8225604.6799999997</v>
          </cell>
        </row>
        <row r="27">
          <cell r="E27">
            <v>458823.02</v>
          </cell>
        </row>
        <row r="28">
          <cell r="E28">
            <v>16126032.720000001</v>
          </cell>
        </row>
        <row r="29">
          <cell r="E29">
            <v>13057722.77</v>
          </cell>
        </row>
        <row r="30">
          <cell r="E30">
            <v>2894600.9899999988</v>
          </cell>
        </row>
        <row r="31">
          <cell r="D31">
            <v>905878332.13</v>
          </cell>
          <cell r="E31">
            <v>764541673.90499997</v>
          </cell>
        </row>
        <row r="35">
          <cell r="D35">
            <v>36235133.2852</v>
          </cell>
        </row>
        <row r="41">
          <cell r="D41">
            <v>0.12616675234679775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1AD7-348A-4BCC-94B0-A4C29C3B3198}">
  <sheetPr>
    <tabColor rgb="FFFFC000"/>
  </sheetPr>
  <dimension ref="A1:H54"/>
  <sheetViews>
    <sheetView tabSelected="1" topLeftCell="A22" workbookViewId="0">
      <selection activeCell="D44" sqref="D44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8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9" t="str">
        <f>+'[1]Relación PT.'!A7</f>
        <v>FECHA: AL 30 DE JUNIO  DE 2019</v>
      </c>
    </row>
    <row r="10" spans="1:4" ht="11.25" customHeight="1" x14ac:dyDescent="0.2"/>
    <row r="11" spans="1:4" x14ac:dyDescent="0.2">
      <c r="A11" s="10" t="s">
        <v>6</v>
      </c>
      <c r="B11" s="10"/>
      <c r="C11" s="10"/>
      <c r="D11" s="11"/>
    </row>
    <row r="12" spans="1:4" x14ac:dyDescent="0.2">
      <c r="A12" s="10" t="s">
        <v>7</v>
      </c>
      <c r="B12" s="10"/>
      <c r="C12" s="10"/>
      <c r="D12" s="11"/>
    </row>
    <row r="13" spans="1:4" x14ac:dyDescent="0.2">
      <c r="B13" s="11"/>
    </row>
    <row r="14" spans="1:4" x14ac:dyDescent="0.2">
      <c r="A14" s="12" t="s">
        <v>8</v>
      </c>
      <c r="B14" s="13" t="s">
        <v>9</v>
      </c>
      <c r="C14" s="14">
        <f>+'[1]Relación PT.'!C25</f>
        <v>127767489.34500001</v>
      </c>
      <c r="D14" s="15"/>
    </row>
    <row r="15" spans="1:4" x14ac:dyDescent="0.2">
      <c r="A15" s="12" t="s">
        <v>10</v>
      </c>
      <c r="B15" s="13" t="s">
        <v>11</v>
      </c>
      <c r="C15" s="14">
        <f>+'[1]Relación PT.'!C34</f>
        <v>47742.64</v>
      </c>
      <c r="D15" s="15"/>
    </row>
    <row r="16" spans="1:4" x14ac:dyDescent="0.2">
      <c r="A16" s="12" t="s">
        <v>12</v>
      </c>
      <c r="B16" s="16" t="s">
        <v>13</v>
      </c>
      <c r="C16" s="14">
        <f>+'[1]Relación PT.'!C36</f>
        <v>127815231.98500001</v>
      </c>
      <c r="D16" s="15"/>
    </row>
    <row r="17" spans="1:8" ht="24" x14ac:dyDescent="0.2">
      <c r="A17" s="12" t="s">
        <v>14</v>
      </c>
      <c r="B17" s="13" t="s">
        <v>15</v>
      </c>
      <c r="C17" s="14">
        <v>0</v>
      </c>
      <c r="D17" s="15"/>
    </row>
    <row r="18" spans="1:8" x14ac:dyDescent="0.2">
      <c r="A18" s="12" t="s">
        <v>16</v>
      </c>
      <c r="B18" s="16" t="s">
        <v>17</v>
      </c>
      <c r="C18" s="14">
        <f>C16-C17</f>
        <v>127815231.98500001</v>
      </c>
      <c r="D18" s="15"/>
      <c r="G18" s="17"/>
      <c r="H18" s="18"/>
    </row>
    <row r="21" spans="1:8" ht="60" x14ac:dyDescent="0.2">
      <c r="A21" s="13" t="s">
        <v>18</v>
      </c>
      <c r="B21" s="13" t="s">
        <v>19</v>
      </c>
      <c r="C21" s="14"/>
      <c r="D21" s="15"/>
    </row>
    <row r="24" spans="1:8" ht="12.75" x14ac:dyDescent="0.2">
      <c r="B24" s="4" t="s">
        <v>20</v>
      </c>
    </row>
    <row r="26" spans="1:8" ht="12.75" x14ac:dyDescent="0.2">
      <c r="B26" s="13" t="s">
        <v>21</v>
      </c>
      <c r="C26" s="14">
        <f>SUM('[1]Ponderación de Activos'!E4:E11)</f>
        <v>0</v>
      </c>
      <c r="D26" s="15"/>
      <c r="E26" s="19"/>
    </row>
    <row r="27" spans="1:8" ht="12.75" x14ac:dyDescent="0.2">
      <c r="B27" s="13" t="s">
        <v>22</v>
      </c>
      <c r="C27" s="14">
        <v>0</v>
      </c>
      <c r="D27" s="15"/>
    </row>
    <row r="28" spans="1:8" ht="12.75" x14ac:dyDescent="0.2">
      <c r="B28" s="13" t="s">
        <v>23</v>
      </c>
      <c r="C28" s="14">
        <f>+'[1]Ponderación de Activos'!E14</f>
        <v>13246.710000000001</v>
      </c>
      <c r="D28" s="15"/>
    </row>
    <row r="29" spans="1:8" ht="12.75" x14ac:dyDescent="0.2">
      <c r="B29" s="13" t="s">
        <v>24</v>
      </c>
      <c r="C29" s="14">
        <f>SUM('[1]Ponderación de Activos'!E15:E19)</f>
        <v>48785196.164999999</v>
      </c>
      <c r="D29" s="15"/>
    </row>
    <row r="30" spans="1:8" ht="12.75" x14ac:dyDescent="0.2">
      <c r="B30" s="13" t="s">
        <v>25</v>
      </c>
      <c r="C30" s="14">
        <f>SUM('[1]Ponderación de Activos'!E23:E30)</f>
        <v>715743231.02999997</v>
      </c>
      <c r="D30" s="15"/>
    </row>
    <row r="31" spans="1:8" s="20" customFormat="1" ht="26.25" customHeight="1" x14ac:dyDescent="0.2">
      <c r="B31" s="16" t="s">
        <v>26</v>
      </c>
      <c r="C31" s="21">
        <f>SUM(C26:C30)</f>
        <v>764541673.90499997</v>
      </c>
      <c r="D31" s="15"/>
      <c r="E31" s="15">
        <f>+C31-'[1]Ponderación de Activos'!E31</f>
        <v>0</v>
      </c>
      <c r="H31" s="22">
        <f>C18/C31</f>
        <v>0.16717889468623265</v>
      </c>
    </row>
    <row r="34" spans="1:8" ht="12.75" x14ac:dyDescent="0.2">
      <c r="B34" s="4" t="s">
        <v>27</v>
      </c>
    </row>
    <row r="36" spans="1:8" ht="12.75" x14ac:dyDescent="0.2">
      <c r="A36" s="13" t="s">
        <v>28</v>
      </c>
      <c r="B36" s="13" t="s">
        <v>29</v>
      </c>
      <c r="C36" s="14">
        <f>C31*0.09</f>
        <v>68808750.651449993</v>
      </c>
      <c r="D36" s="15"/>
      <c r="E36" s="3"/>
      <c r="H36" s="23">
        <f>C36/C31</f>
        <v>0.09</v>
      </c>
    </row>
    <row r="37" spans="1:8" ht="12.75" x14ac:dyDescent="0.2">
      <c r="A37" s="24" t="s">
        <v>30</v>
      </c>
      <c r="B37" s="25" t="s">
        <v>31</v>
      </c>
      <c r="C37" s="26">
        <f>C18-C36</f>
        <v>59006481.333550021</v>
      </c>
      <c r="D37" s="15"/>
    </row>
    <row r="38" spans="1:8" ht="12.75" x14ac:dyDescent="0.2">
      <c r="A38" s="24"/>
      <c r="B38" s="27" t="s">
        <v>32</v>
      </c>
      <c r="C38" s="26"/>
      <c r="D38" s="15"/>
    </row>
    <row r="39" spans="1:8" ht="12.75" x14ac:dyDescent="0.2">
      <c r="A39" s="13"/>
      <c r="B39" s="13" t="s">
        <v>33</v>
      </c>
      <c r="C39" s="14">
        <f>+'[1]Ponderación de Activos'!D35</f>
        <v>36235133.2852</v>
      </c>
      <c r="D39" s="15"/>
    </row>
    <row r="40" spans="1:8" ht="12.75" x14ac:dyDescent="0.2">
      <c r="A40" s="28" t="s">
        <v>34</v>
      </c>
      <c r="B40" s="29" t="s">
        <v>35</v>
      </c>
      <c r="C40" s="30">
        <f>+C37/C36</f>
        <v>0.85754327429147403</v>
      </c>
    </row>
    <row r="41" spans="1:8" ht="12.75" x14ac:dyDescent="0.2">
      <c r="A41" s="28" t="s">
        <v>36</v>
      </c>
      <c r="B41" s="29" t="s">
        <v>37</v>
      </c>
      <c r="C41" s="30">
        <f>+C18/C31</f>
        <v>0.16717889468623265</v>
      </c>
    </row>
    <row r="42" spans="1:8" ht="12.75" x14ac:dyDescent="0.2">
      <c r="A42" s="28" t="s">
        <v>38</v>
      </c>
      <c r="B42" s="29" t="s">
        <v>39</v>
      </c>
      <c r="C42" s="30">
        <f>C18/'[1]Ponderación de Activos'!D31</f>
        <v>0.14109536286674049</v>
      </c>
      <c r="D42" s="31"/>
    </row>
    <row r="43" spans="1:8" ht="12.75" x14ac:dyDescent="0.2">
      <c r="A43" s="28" t="s">
        <v>40</v>
      </c>
      <c r="B43" s="29" t="s">
        <v>41</v>
      </c>
      <c r="C43" s="30">
        <f>+'[1]Ponderación de Activos'!D41</f>
        <v>0.12616675234679775</v>
      </c>
    </row>
    <row r="45" spans="1:8" ht="12.75" x14ac:dyDescent="0.2">
      <c r="A45" s="9" t="s">
        <v>42</v>
      </c>
    </row>
    <row r="51" spans="1:4" ht="12.75" x14ac:dyDescent="0.2">
      <c r="A51" s="32" t="s">
        <v>43</v>
      </c>
      <c r="C51" s="33" t="s">
        <v>44</v>
      </c>
      <c r="D51" s="4"/>
    </row>
    <row r="52" spans="1:4" ht="12.75" x14ac:dyDescent="0.2">
      <c r="A52" s="34" t="s">
        <v>45</v>
      </c>
      <c r="C52" s="35" t="s">
        <v>46</v>
      </c>
      <c r="D52" s="4"/>
    </row>
    <row r="54" spans="1:4" ht="12.75" x14ac:dyDescent="0.2">
      <c r="A54" s="8"/>
      <c r="D54" s="4"/>
    </row>
  </sheetData>
  <mergeCells count="5">
    <mergeCell ref="A4:C4"/>
    <mergeCell ref="A11:C11"/>
    <mergeCell ref="A12:C12"/>
    <mergeCell ref="A37:A38"/>
    <mergeCell ref="C37:C3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2019-07-09T20:04:01Z</dcterms:created>
  <dcterms:modified xsi:type="dcterms:W3CDTF">2019-07-09T20:04:14Z</dcterms:modified>
</cp:coreProperties>
</file>