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MARZO\"/>
    </mc:Choice>
  </mc:AlternateContent>
  <xr:revisionPtr revIDLastSave="0" documentId="8_{66957241-B582-4908-9555-E49D7A791AA8}" xr6:coauthVersionLast="45" xr6:coauthVersionMax="45" xr10:uidLastSave="{00000000-0000-0000-0000-000000000000}"/>
  <bookViews>
    <workbookView xWindow="-120" yWindow="-120" windowWidth="20730" windowHeight="11160" xr2:uid="{FAD036EC-78D6-48FC-86C5-0641B8B64336}"/>
  </bookViews>
  <sheets>
    <sheet name="Patrimonio Técnico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0" i="1"/>
  <c r="F30" i="1" s="1"/>
  <c r="C29" i="1"/>
  <c r="C28" i="1"/>
  <c r="C32" i="1" s="1"/>
  <c r="C26" i="1"/>
  <c r="C18" i="1"/>
  <c r="C43" i="1" s="1"/>
  <c r="C16" i="1"/>
  <c r="C15" i="1"/>
  <c r="C14" i="1"/>
  <c r="A9" i="1"/>
  <c r="C37" i="1" l="1"/>
  <c r="E32" i="1"/>
  <c r="H32" i="1"/>
  <c r="C42" i="1"/>
  <c r="H37" i="1" l="1"/>
  <c r="E37" i="1"/>
  <c r="C38" i="1"/>
  <c r="E38" i="1" l="1"/>
  <c r="C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F94E4428-B371-4385-B07D-6C113D3D2EBB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54D74E17-7463-4AB7-91A4-A9E9F07A6F5E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<sst xmlns="http://schemas.openxmlformats.org/spreadsheetml/2006/main" count="48" uniqueCount="48">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</sst>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Border="1"/>
    <xf numFmtId="0" fontId="4" fillId="0" borderId="1" xfId="0" applyFont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A277FB4A-47A4-40B2-95F7-38E8AAF7449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BALANCES/PATRIMONIO%20T&#201;CNICO/3.%20MARZ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C7" t="str">
            <v>FECHA: AL 31 DE MARZO  DE 2021</v>
          </cell>
        </row>
        <row r="27">
          <cell r="E27">
            <v>147699140.65500009</v>
          </cell>
        </row>
        <row r="40">
          <cell r="E40">
            <v>23990159.539999999</v>
          </cell>
        </row>
        <row r="42">
          <cell r="E42">
            <v>171689300.19500008</v>
          </cell>
        </row>
      </sheetData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17102.354000000003</v>
          </cell>
        </row>
        <row r="17">
          <cell r="F17">
            <v>0</v>
          </cell>
        </row>
        <row r="18">
          <cell r="F18">
            <v>45319707.850000001</v>
          </cell>
        </row>
        <row r="19">
          <cell r="F19">
            <v>99996.565000000002</v>
          </cell>
        </row>
        <row r="20">
          <cell r="F20">
            <v>10143645.465</v>
          </cell>
        </row>
        <row r="25">
          <cell r="F25">
            <v>-15810.330000002985</v>
          </cell>
        </row>
        <row r="26">
          <cell r="F26">
            <v>696214527.93000007</v>
          </cell>
        </row>
        <row r="27">
          <cell r="F27">
            <v>24155188.16</v>
          </cell>
        </row>
        <row r="28">
          <cell r="F28">
            <v>449403.28</v>
          </cell>
        </row>
        <row r="29">
          <cell r="F29">
            <v>20648418.16</v>
          </cell>
        </row>
        <row r="30">
          <cell r="F30">
            <v>9712148.7299999967</v>
          </cell>
        </row>
        <row r="31">
          <cell r="F31">
            <v>5505451.6799999997</v>
          </cell>
        </row>
        <row r="34">
          <cell r="E34">
            <v>1113333217.5300002</v>
          </cell>
          <cell r="F34">
            <v>812249779.84399998</v>
          </cell>
        </row>
        <row r="38">
          <cell r="E38">
            <v>44533328.701200008</v>
          </cell>
        </row>
        <row r="44">
          <cell r="E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B173-7518-4337-88DB-3117B203B4B2}">
  <sheetPr>
    <tabColor theme="7" tint="0.59999389629810485"/>
  </sheetPr>
  <dimension ref="A1:H55"/>
  <sheetViews>
    <sheetView tabSelected="1" topLeftCell="A22" workbookViewId="0">
      <selection activeCell="E40" sqref="E40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6" style="4" customWidth="1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31 DE MARZO  DE 2021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147699140.65500009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PT.'!E40</f>
        <v>23990159.539999999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PT.'!E42</f>
        <v>171689300.19500008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171689300.19500008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ht="12.75" x14ac:dyDescent="0.2">
      <c r="B24" s="4" t="s">
        <v>20</v>
      </c>
    </row>
    <row r="26" spans="1:8" ht="12.75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ht="12.75" x14ac:dyDescent="0.2">
      <c r="B27" s="11" t="s">
        <v>22</v>
      </c>
      <c r="C27" s="12">
        <v>0</v>
      </c>
      <c r="D27" s="13"/>
    </row>
    <row r="28" spans="1:8" ht="12.75" x14ac:dyDescent="0.2">
      <c r="B28" s="11" t="s">
        <v>23</v>
      </c>
      <c r="C28" s="12">
        <f>+'[1]Ponderación de Activos'!F15</f>
        <v>17102.354000000003</v>
      </c>
      <c r="D28" s="13"/>
    </row>
    <row r="29" spans="1:8" ht="12.75" x14ac:dyDescent="0.2">
      <c r="B29" s="11" t="s">
        <v>24</v>
      </c>
      <c r="C29" s="12">
        <f>SUM('[1]Ponderación de Activos'!F16:F20)</f>
        <v>55563349.879999995</v>
      </c>
      <c r="D29" s="13"/>
    </row>
    <row r="30" spans="1:8" ht="12.75" x14ac:dyDescent="0.2">
      <c r="B30" s="11" t="s">
        <v>25</v>
      </c>
      <c r="C30" s="12">
        <f>SUM('[1]Ponderación de Activos'!F24:F31)</f>
        <v>756669327.6099999</v>
      </c>
      <c r="D30" s="13"/>
      <c r="E30" s="4">
        <v>737278152.87</v>
      </c>
      <c r="F30" s="3">
        <f>+E30-C30</f>
        <v>-19391174.73999989</v>
      </c>
      <c r="H30" s="3"/>
    </row>
    <row r="31" spans="1:8" ht="12.75" x14ac:dyDescent="0.2">
      <c r="B31" s="11" t="s">
        <v>26</v>
      </c>
      <c r="C31" s="12"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812249779.84399986</v>
      </c>
      <c r="D32" s="13"/>
      <c r="E32" s="13">
        <f>+C32-'[1]Ponderación de Activos'!F34</f>
        <v>0</v>
      </c>
      <c r="H32" s="19">
        <f>C18/C32</f>
        <v>0.21137500366940648</v>
      </c>
    </row>
    <row r="35" spans="1:8" ht="12.75" x14ac:dyDescent="0.2">
      <c r="B35" s="4" t="s">
        <v>28</v>
      </c>
    </row>
    <row r="37" spans="1:8" ht="12.75" x14ac:dyDescent="0.2">
      <c r="A37" s="11" t="s">
        <v>29</v>
      </c>
      <c r="B37" s="11" t="s">
        <v>30</v>
      </c>
      <c r="C37" s="12">
        <f>C32*0.09</f>
        <v>73102480.18595998</v>
      </c>
      <c r="D37" s="13">
        <v>71393364.209999993</v>
      </c>
      <c r="E37" s="3">
        <f>+C37-D37</f>
        <v>1709115.9759599864</v>
      </c>
      <c r="H37" s="20">
        <f>C37/C32</f>
        <v>0.09</v>
      </c>
    </row>
    <row r="38" spans="1:8" ht="12.75" x14ac:dyDescent="0.2">
      <c r="A38" s="21" t="s">
        <v>31</v>
      </c>
      <c r="B38" s="22" t="s">
        <v>32</v>
      </c>
      <c r="C38" s="23">
        <f>C18-C37</f>
        <v>98586820.009040102</v>
      </c>
      <c r="D38" s="13">
        <v>99362400.75</v>
      </c>
      <c r="E38" s="3">
        <f>+C38-D38</f>
        <v>-775580.74095989764</v>
      </c>
    </row>
    <row r="39" spans="1:8" ht="12.75" x14ac:dyDescent="0.2">
      <c r="A39" s="21"/>
      <c r="B39" s="24" t="s">
        <v>33</v>
      </c>
      <c r="C39" s="23"/>
      <c r="D39" s="13"/>
    </row>
    <row r="40" spans="1:8" ht="12.75" x14ac:dyDescent="0.2">
      <c r="A40" s="11"/>
      <c r="B40" s="11" t="s">
        <v>34</v>
      </c>
      <c r="C40" s="12">
        <f>+'[1]Ponderación de Activos'!E38</f>
        <v>44533328.701200008</v>
      </c>
      <c r="D40" s="13"/>
    </row>
    <row r="41" spans="1:8" ht="12.75" x14ac:dyDescent="0.2">
      <c r="A41" s="25" t="s">
        <v>35</v>
      </c>
      <c r="B41" s="26" t="s">
        <v>36</v>
      </c>
      <c r="C41" s="27">
        <f>+C38/C37</f>
        <v>1.3486111518822945</v>
      </c>
    </row>
    <row r="42" spans="1:8" ht="12.75" x14ac:dyDescent="0.2">
      <c r="A42" s="25" t="s">
        <v>37</v>
      </c>
      <c r="B42" s="26" t="s">
        <v>38</v>
      </c>
      <c r="C42" s="27">
        <f>+C18/C32</f>
        <v>0.21137500366940648</v>
      </c>
    </row>
    <row r="43" spans="1:8" ht="12.75" x14ac:dyDescent="0.2">
      <c r="A43" s="25" t="s">
        <v>39</v>
      </c>
      <c r="B43" s="26" t="s">
        <v>40</v>
      </c>
      <c r="C43" s="27">
        <f>C18/'[1]Ponderación de Activos'!E34</f>
        <v>0.15421196232328682</v>
      </c>
      <c r="D43" s="28"/>
    </row>
    <row r="44" spans="1:8" ht="12.75" x14ac:dyDescent="0.2">
      <c r="A44" s="25" t="s">
        <v>41</v>
      </c>
      <c r="B44" s="26" t="s">
        <v>42</v>
      </c>
      <c r="C44" s="27">
        <f>+'[1]Ponderación de Activos'!E44</f>
        <v>0</v>
      </c>
    </row>
    <row r="46" spans="1:8" ht="12.75" x14ac:dyDescent="0.2">
      <c r="A46" s="5" t="s">
        <v>43</v>
      </c>
    </row>
    <row r="52" spans="1:4" ht="12.75" x14ac:dyDescent="0.2">
      <c r="A52" s="29" t="s">
        <v>44</v>
      </c>
      <c r="C52" s="30" t="s">
        <v>45</v>
      </c>
      <c r="D52" s="4"/>
    </row>
    <row r="53" spans="1:4" ht="12.75" x14ac:dyDescent="0.2">
      <c r="A53" s="31" t="s">
        <v>46</v>
      </c>
      <c r="C53" s="32" t="s">
        <v>47</v>
      </c>
      <c r="D53" s="4"/>
    </row>
    <row r="55" spans="1:4" ht="12.75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2021-04-15T17:21:29Z</dcterms:created>
  <dcterms:modified xsi:type="dcterms:W3CDTF">2021-04-15T17:21:47Z</dcterms:modified>
</cp:coreProperties>
</file>