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Relación PT.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1" i="1"/>
  <c r="C34" i="1" s="1"/>
  <c r="C23" i="1"/>
  <c r="C22" i="1"/>
  <c r="C21" i="1"/>
  <c r="C20" i="1"/>
  <c r="C19" i="1"/>
  <c r="C18" i="1"/>
  <c r="C16" i="1"/>
  <c r="C14" i="1"/>
  <c r="C25" i="1" s="1"/>
  <c r="C36" i="1" s="1"/>
  <c r="C13" i="1"/>
  <c r="C48" i="1" l="1"/>
  <c r="E36" i="1"/>
  <c r="D43" i="1"/>
</calcChain>
</file>

<file path=xl/comments1.xml><?xml version="1.0" encoding="utf-8"?>
<comments xmlns="http://schemas.openxmlformats.org/spreadsheetml/2006/main">
  <authors>
    <author>Dolores Guadalupe Guanuchi Patiño</author>
  </authors>
  <commentList>
    <comment ref="E36" authorId="0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<sst xmlns="http://schemas.openxmlformats.org/spreadsheetml/2006/main" count="51" uniqueCount="48">
  <si>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</si>
  <si>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</si>
  <si>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</si>
  <si>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</si>
  <si>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</si>
  <si>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31 DE DICIEMBRE  DE 2018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</si>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</sst>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_ ;[Red]\-#,##0.00\ "/>
    <numFmt numFmtId="165" formatCode="_ * #,##0.00_ ;_ * \-#,##0.00_ ;_ * &quot;-&quot;??_ ;_ @_ "/>
    <numFmt numFmtId="166" formatCode="0.000000"/>
    <numFmt numFmtId="167" formatCode="_-* #,##0.00_-;\-* #,##0.00_-;_-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40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164" fontId="6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4" fillId="0" borderId="0" xfId="2" applyFont="1" applyBorder="1" applyAlignment="1">
      <alignment horizontal="center" vertical="top" wrapText="1"/>
    </xf>
    <xf numFmtId="4" fontId="4" fillId="0" borderId="0" xfId="0" applyNumberFormat="1" applyFont="1" applyFill="1" applyBorder="1"/>
    <xf numFmtId="40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vertical="top" wrapText="1"/>
    </xf>
    <xf numFmtId="165" fontId="4" fillId="0" borderId="0" xfId="1" applyFont="1" applyFill="1" applyBorder="1"/>
    <xf numFmtId="0" fontId="9" fillId="0" borderId="0" xfId="0" applyFont="1" applyFill="1" applyBorder="1"/>
    <xf numFmtId="40" fontId="4" fillId="0" borderId="0" xfId="0" applyNumberFormat="1" applyFont="1" applyFill="1" applyBorder="1"/>
    <xf numFmtId="0" fontId="6" fillId="0" borderId="1" xfId="0" applyFont="1" applyBorder="1" applyAlignment="1">
      <alignment horizontal="left" vertical="top" wrapText="1" indent="1"/>
    </xf>
    <xf numFmtId="164" fontId="6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 indent="2"/>
    </xf>
    <xf numFmtId="10" fontId="4" fillId="0" borderId="0" xfId="2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 applyFill="1"/>
    <xf numFmtId="0" fontId="10" fillId="0" borderId="0" xfId="3" applyFont="1"/>
    <xf numFmtId="40" fontId="10" fillId="0" borderId="0" xfId="3" applyNumberFormat="1" applyFont="1"/>
    <xf numFmtId="0" fontId="2" fillId="0" borderId="0" xfId="3" applyFont="1"/>
    <xf numFmtId="0" fontId="11" fillId="0" borderId="0" xfId="0" applyFont="1" applyFill="1"/>
    <xf numFmtId="0" fontId="12" fillId="0" borderId="0" xfId="3" applyFont="1"/>
    <xf numFmtId="40" fontId="12" fillId="0" borderId="0" xfId="3" applyNumberFormat="1" applyFont="1"/>
  </cellXfs>
  <cellStyles count="29">
    <cellStyle name="Millares" xfId="1" builtinId="3"/>
    <cellStyle name="Millares 2" xfId="4"/>
    <cellStyle name="Millares 2 2" xfId="5"/>
    <cellStyle name="Millares 3" xfId="6"/>
    <cellStyle name="Millares 4" xfId="7"/>
    <cellStyle name="Normal" xfId="0" builtinId="0"/>
    <cellStyle name="Normal 10" xfId="8"/>
    <cellStyle name="Normal 11" xfId="9"/>
    <cellStyle name="Normal 12" xfId="10"/>
    <cellStyle name="Normal 13" xfId="3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6" xfId="20"/>
    <cellStyle name="Normal 6 2" xfId="21"/>
    <cellStyle name="Normal 7" xfId="22"/>
    <cellStyle name="Normal 7 2" xfId="23"/>
    <cellStyle name="Normal 8" xfId="24"/>
    <cellStyle name="Normal 8 2" xfId="25"/>
    <cellStyle name="Normal 9" xfId="26"/>
    <cellStyle name="Normal 9 2" xfId="27"/>
    <cellStyle name="Porcentaje" xfId="2" builtinId="5"/>
    <cellStyle name="Porcentaje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TABILIDAD/Disco%20D/RESLOLITA/A&#209;O%202018/NO%20COMPARTIDA%202018/BALANCES/PATRIMONIO%20T&#201;CNICO/12.%20Patrimonio%20T&#233;cnico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9">
          <cell r="F279">
            <v>29730426.059999999</v>
          </cell>
        </row>
        <row r="284">
          <cell r="E284">
            <v>54852157.619999997</v>
          </cell>
        </row>
        <row r="288">
          <cell r="E288">
            <v>22187646.460000001</v>
          </cell>
        </row>
        <row r="295">
          <cell r="E295">
            <v>95485.28</v>
          </cell>
        </row>
        <row r="297">
          <cell r="F297">
            <v>3074565.88</v>
          </cell>
        </row>
        <row r="303">
          <cell r="E303">
            <v>0</v>
          </cell>
        </row>
        <row r="305">
          <cell r="E305">
            <v>0</v>
          </cell>
        </row>
        <row r="307">
          <cell r="E307">
            <v>0</v>
          </cell>
        </row>
        <row r="309">
          <cell r="E309">
            <v>0</v>
          </cell>
        </row>
        <row r="311">
          <cell r="F311">
            <v>109940281.3</v>
          </cell>
        </row>
        <row r="312">
          <cell r="F312">
            <v>12220659.770000219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13193.876000000002</v>
          </cell>
        </row>
        <row r="16">
          <cell r="E16">
            <v>0</v>
          </cell>
        </row>
        <row r="17">
          <cell r="E17">
            <v>45885104.354999997</v>
          </cell>
        </row>
        <row r="18">
          <cell r="E18">
            <v>0</v>
          </cell>
        </row>
        <row r="19">
          <cell r="E19">
            <v>11621586.609999999</v>
          </cell>
        </row>
        <row r="24">
          <cell r="E24">
            <v>1.4901161193847656E-8</v>
          </cell>
        </row>
        <row r="25">
          <cell r="E25">
            <v>628784458.77999997</v>
          </cell>
        </row>
        <row r="26">
          <cell r="E26">
            <v>8834123.9900000002</v>
          </cell>
        </row>
        <row r="27">
          <cell r="E27">
            <v>469040.72</v>
          </cell>
        </row>
        <row r="28">
          <cell r="E28">
            <v>15368187.82</v>
          </cell>
        </row>
        <row r="29">
          <cell r="E29">
            <v>9252114.7500000019</v>
          </cell>
        </row>
        <row r="30">
          <cell r="E30">
            <v>1986803.9999999998</v>
          </cell>
        </row>
        <row r="33">
          <cell r="D33">
            <v>861605626.45000005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H58"/>
  <sheetViews>
    <sheetView tabSelected="1" topLeftCell="A28" zoomScale="85" zoomScaleNormal="85" workbookViewId="0">
      <selection activeCell="C52" sqref="C52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3.57031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+[1]GENERAL!F279</f>
        <v>29730426.059999999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+[1]GENERAL!E284</f>
        <v>54852157.619999997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+[1]GENERAL!E288</f>
        <v>22187646.460000001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+[1]GENERAL!F297</f>
        <v>3074565.88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f>+[1]GENERAL!E303</f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f>+[1]GENERAL!E305</f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f>+[1]GENERAL!E307</f>
        <v>0</v>
      </c>
      <c r="F21" s="2"/>
      <c r="G21" s="3"/>
      <c r="H21" s="12"/>
    </row>
    <row r="22" spans="1:8" x14ac:dyDescent="0.2">
      <c r="A22" s="15">
        <v>3604</v>
      </c>
      <c r="B22" s="15" t="s">
        <v>20</v>
      </c>
      <c r="C22" s="16">
        <f>+[1]GENERAL!E309</f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f>+[1]GENERAL!F312*0.5</f>
        <v>6110329.8850001097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115955125.90500009</v>
      </c>
      <c r="F25" s="2"/>
      <c r="G25" s="3"/>
      <c r="H25" s="12"/>
    </row>
    <row r="26" spans="1:8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ht="12.75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+[1]GENERAL!E295*0.5</f>
        <v>47742.64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47742.64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116002868.54500009</v>
      </c>
      <c r="D36" s="12">
        <f>(+[1]GENERAL!F311+[1]GENERAL!F312)-([1]GENERAL!F312*0.5)-([1]GENERAL!E295*0.5)</f>
        <v>116002868.54500011</v>
      </c>
      <c r="E36" s="12">
        <f>+C36-D36</f>
        <v>0</v>
      </c>
      <c r="F36" s="30"/>
    </row>
    <row r="38" spans="1:6" x14ac:dyDescent="0.2">
      <c r="B38" s="11" t="s">
        <v>32</v>
      </c>
    </row>
    <row r="39" spans="1:6" ht="12.75" x14ac:dyDescent="0.2">
      <c r="B39" s="31" t="s">
        <v>33</v>
      </c>
      <c r="C39" s="32">
        <f>SUM('[1]Ponderación de Activos'!E4:E11)</f>
        <v>0</v>
      </c>
    </row>
    <row r="40" spans="1:6" ht="12.75" x14ac:dyDescent="0.2">
      <c r="B40" s="31" t="s">
        <v>34</v>
      </c>
      <c r="C40" s="32">
        <f>SUM('[1]Ponderación de Activos'!E14)</f>
        <v>13193.876000000002</v>
      </c>
      <c r="D40" s="33"/>
    </row>
    <row r="41" spans="1:6" ht="12.75" x14ac:dyDescent="0.2">
      <c r="B41" s="31" t="s">
        <v>35</v>
      </c>
      <c r="C41" s="32">
        <f>SUM('[1]Ponderación de Activos'!E15:E19)</f>
        <v>57506690.964999996</v>
      </c>
      <c r="D41" s="33"/>
    </row>
    <row r="42" spans="1:6" ht="12.75" x14ac:dyDescent="0.2">
      <c r="B42" s="31" t="s">
        <v>36</v>
      </c>
      <c r="C42" s="32">
        <f>SUM('[1]Ponderación de Activos'!E23:E30)</f>
        <v>664694730.06000006</v>
      </c>
      <c r="D42" s="33"/>
      <c r="F42" s="34"/>
    </row>
    <row r="43" spans="1:6" ht="24" x14ac:dyDescent="0.2">
      <c r="B43" s="35" t="s">
        <v>37</v>
      </c>
      <c r="C43" s="19">
        <f>SUM(C39:C42)</f>
        <v>722214614.90100002</v>
      </c>
      <c r="D43" s="36">
        <f>C36/C43</f>
        <v>0.16062104830279789</v>
      </c>
    </row>
    <row r="45" spans="1:6" ht="12.75" x14ac:dyDescent="0.2">
      <c r="B45" s="37" t="s">
        <v>38</v>
      </c>
    </row>
    <row r="47" spans="1:6" ht="12.75" x14ac:dyDescent="0.2">
      <c r="A47" s="15" t="s">
        <v>39</v>
      </c>
      <c r="B47" s="38" t="s">
        <v>40</v>
      </c>
      <c r="C47" s="16">
        <f>C43*0.09</f>
        <v>64999315.341090001</v>
      </c>
      <c r="D47" s="27"/>
      <c r="E47" s="39"/>
    </row>
    <row r="48" spans="1:6" ht="12.75" customHeight="1" x14ac:dyDescent="0.2">
      <c r="A48" s="15" t="s">
        <v>41</v>
      </c>
      <c r="B48" s="15" t="s">
        <v>42</v>
      </c>
      <c r="C48" s="16">
        <f>C36-C47</f>
        <v>51003553.20391009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34464225.058000006</v>
      </c>
      <c r="D49" s="27"/>
    </row>
    <row r="57" spans="1:6" ht="15" x14ac:dyDescent="0.25">
      <c r="B57" s="40" t="s">
        <v>44</v>
      </c>
      <c r="C57" s="41" t="s">
        <v>45</v>
      </c>
      <c r="E57" s="42"/>
      <c r="F57" s="43"/>
    </row>
    <row r="58" spans="1:6" ht="15" x14ac:dyDescent="0.25">
      <c r="B58" s="44" t="s">
        <v>46</v>
      </c>
      <c r="C58" s="45" t="s">
        <v>47</v>
      </c>
      <c r="E58" s="42"/>
      <c r="F58" s="43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2019-01-10T21:28:23Z</dcterms:created>
  <dcterms:modified xsi:type="dcterms:W3CDTF">2019-01-10T21:28:48Z</dcterms:modified>
</cp:coreProperties>
</file>