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DICIEMBRE\"/>
    </mc:Choice>
  </mc:AlternateContent>
  <xr:revisionPtr revIDLastSave="0" documentId="8_{EE59677A-28EE-4C45-9606-459B2F6F3CFB}" xr6:coauthVersionLast="41" xr6:coauthVersionMax="41" xr10:uidLastSave="{00000000-0000-0000-0000-000000000000}"/>
  <bookViews>
    <workbookView xWindow="-120" yWindow="-120" windowWidth="20730" windowHeight="11160" xr2:uid="{2718A48C-7673-46B2-B120-D8486EEC67F7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1" i="1"/>
  <c r="C34" i="1" s="1"/>
  <c r="C22" i="1"/>
  <c r="C21" i="1"/>
  <c r="C20" i="1"/>
  <c r="C18" i="1"/>
  <c r="C16" i="1"/>
  <c r="C14" i="1"/>
  <c r="C13" i="1"/>
  <c r="C25" i="1" s="1"/>
  <c r="C36" i="1" s="1"/>
  <c r="C48" i="1" l="1"/>
  <c r="E36" i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E36" authorId="0" shapeId="0" xr:uid="{1D3B4EDF-0F72-4E36-A85B-BAB4FD7CC7D8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<sst xmlns="http://schemas.openxmlformats.org/spreadsheetml/2006/main" count="51" uniqueCount="48">
  <si>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</si>
  <si>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</si>
  <si>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</si>
  <si>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</si>
  <si>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</si>
  <si>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DICIEMBRE  DE 2019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</si>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</sst>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43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164" fontId="4" fillId="3" borderId="0" xfId="0" applyNumberFormat="1" applyFont="1" applyFill="1" applyBorder="1" applyAlignment="1">
      <alignment vertical="top" wrapText="1"/>
    </xf>
    <xf numFmtId="164" fontId="10" fillId="3" borderId="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5" fontId="4" fillId="0" borderId="0" xfId="0" applyNumberFormat="1" applyFont="1" applyFill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 applyFill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8E9CA7E4-D916-4961-9E1D-D3A463DFC8F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BALANCES/PATRIMONIO%20T&#201;CNICO/12.%20Patrimonio%20T&#233;cnico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321">
          <cell r="F321">
            <v>33610598.409999996</v>
          </cell>
        </row>
        <row r="325">
          <cell r="E325">
            <v>70771519.150000006</v>
          </cell>
        </row>
        <row r="329">
          <cell r="E329">
            <v>21241493.189999998</v>
          </cell>
        </row>
        <row r="332">
          <cell r="E332">
            <v>0</v>
          </cell>
        </row>
        <row r="334">
          <cell r="F334">
            <v>3329116.38</v>
          </cell>
        </row>
        <row r="342">
          <cell r="E342">
            <v>0</v>
          </cell>
        </row>
        <row r="348">
          <cell r="F348">
            <v>128952727.13</v>
          </cell>
        </row>
        <row r="349">
          <cell r="F349">
            <v>8730881.1399999857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17094.682000000001</v>
          </cell>
        </row>
        <row r="16">
          <cell r="E16">
            <v>0</v>
          </cell>
        </row>
        <row r="17">
          <cell r="E17">
            <v>38511541.200000003</v>
          </cell>
        </row>
        <row r="18">
          <cell r="E18">
            <v>0</v>
          </cell>
        </row>
        <row r="19">
          <cell r="E19">
            <v>11710416.525</v>
          </cell>
        </row>
        <row r="24">
          <cell r="E24">
            <v>-301655.51000000536</v>
          </cell>
        </row>
        <row r="25">
          <cell r="E25">
            <v>704327523.2700001</v>
          </cell>
        </row>
        <row r="26">
          <cell r="E26">
            <v>10206736.23</v>
          </cell>
        </row>
        <row r="27">
          <cell r="E27">
            <v>449403.28</v>
          </cell>
        </row>
        <row r="28">
          <cell r="E28">
            <v>18787791</v>
          </cell>
        </row>
        <row r="29">
          <cell r="E29">
            <v>15243729.229999999</v>
          </cell>
        </row>
        <row r="30">
          <cell r="E30">
            <v>3655853.5800000015</v>
          </cell>
        </row>
        <row r="33">
          <cell r="D33">
            <v>992535158.23000014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E2B89-B6CC-4A1E-B014-2F6BE56786A9}">
  <sheetPr>
    <tabColor theme="3" tint="0.39997558519241921"/>
  </sheetPr>
  <dimension ref="A1:H58"/>
  <sheetViews>
    <sheetView tabSelected="1" topLeftCell="A43" zoomScale="85" zoomScaleNormal="85" workbookViewId="0">
      <selection activeCell="D37" sqref="D37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4.285156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+[1]GENERAL!F321</f>
        <v>33610598.409999996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+[1]GENERAL!E325</f>
        <v>70771519.150000006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+[1]GENERAL!E329</f>
        <v>21241493.189999998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+[1]GENERAL!F334</f>
        <v>3329116.38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f>+[1]GENERAL!E342</f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f>+[1]GENERAL!F349*0.5</f>
        <v>4365440.5699999928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f>+[1]GENERAL!E318</f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v>0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133318167.69999999</v>
      </c>
      <c r="F25" s="2"/>
      <c r="G25" s="3"/>
      <c r="H25" s="12"/>
    </row>
    <row r="26" spans="1:8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+[1]GENERAL!E332*0.5</f>
        <v>0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0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133318167.69999999</v>
      </c>
      <c r="D36" s="31">
        <f>+[1]GENERAL!F348+[1]GENERAL!F349-([1]GENERAL!E332*0.5)-[1]GENERAL!F349*0.5</f>
        <v>133318167.69999999</v>
      </c>
      <c r="E36" s="32">
        <f>+C36-D36</f>
        <v>0</v>
      </c>
      <c r="F36" s="30"/>
    </row>
    <row r="38" spans="1:6" x14ac:dyDescent="0.2">
      <c r="B38" s="11" t="s">
        <v>32</v>
      </c>
    </row>
    <row r="39" spans="1:6" x14ac:dyDescent="0.2">
      <c r="B39" s="33" t="s">
        <v>33</v>
      </c>
      <c r="C39" s="34">
        <f>SUM('[1]Ponderación de Activos'!E4:E11)</f>
        <v>0</v>
      </c>
    </row>
    <row r="40" spans="1:6" x14ac:dyDescent="0.2">
      <c r="B40" s="33" t="s">
        <v>34</v>
      </c>
      <c r="C40" s="34">
        <f>SUM('[1]Ponderación de Activos'!E14)</f>
        <v>17094.682000000001</v>
      </c>
      <c r="D40" s="35"/>
    </row>
    <row r="41" spans="1:6" x14ac:dyDescent="0.2">
      <c r="B41" s="33" t="s">
        <v>35</v>
      </c>
      <c r="C41" s="34">
        <f>SUM('[1]Ponderación de Activos'!E15:E19)</f>
        <v>50221957.725000001</v>
      </c>
      <c r="D41" s="35"/>
    </row>
    <row r="42" spans="1:6" ht="12.75" x14ac:dyDescent="0.2">
      <c r="B42" s="33" t="s">
        <v>36</v>
      </c>
      <c r="C42" s="34">
        <f>SUM('[1]Ponderación de Activos'!E23:E30)</f>
        <v>752369381.08000016</v>
      </c>
      <c r="D42" s="35"/>
      <c r="F42" s="36"/>
    </row>
    <row r="43" spans="1:6" ht="24" x14ac:dyDescent="0.2">
      <c r="B43" s="37" t="s">
        <v>37</v>
      </c>
      <c r="C43" s="19">
        <f>SUM(C39:C42)</f>
        <v>802608433.48700011</v>
      </c>
      <c r="D43" s="38">
        <f>C36/C43</f>
        <v>0.1661061136883249</v>
      </c>
    </row>
    <row r="45" spans="1:6" ht="12.75" x14ac:dyDescent="0.2">
      <c r="B45" s="39" t="s">
        <v>38</v>
      </c>
    </row>
    <row r="47" spans="1:6" ht="12.75" x14ac:dyDescent="0.2">
      <c r="A47" s="15" t="s">
        <v>39</v>
      </c>
      <c r="B47" s="40" t="s">
        <v>40</v>
      </c>
      <c r="C47" s="16">
        <f>C43*0.09</f>
        <v>72234759.013830006</v>
      </c>
      <c r="D47" s="27"/>
      <c r="E47" s="41"/>
    </row>
    <row r="48" spans="1:6" ht="12.75" customHeight="1" x14ac:dyDescent="0.2">
      <c r="A48" s="15" t="s">
        <v>41</v>
      </c>
      <c r="B48" s="15" t="s">
        <v>42</v>
      </c>
      <c r="C48" s="16">
        <f>C36-C47</f>
        <v>61083408.686169982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39701406.329200007</v>
      </c>
      <c r="D49" s="27"/>
    </row>
    <row r="57" spans="1:6" ht="15" x14ac:dyDescent="0.25">
      <c r="B57" s="42" t="s">
        <v>44</v>
      </c>
      <c r="C57" s="43" t="s">
        <v>45</v>
      </c>
      <c r="E57" s="44"/>
      <c r="F57" s="45"/>
    </row>
    <row r="58" spans="1:6" ht="15" x14ac:dyDescent="0.25">
      <c r="B58" s="46" t="s">
        <v>46</v>
      </c>
      <c r="C58" s="47" t="s">
        <v>47</v>
      </c>
      <c r="E58" s="44"/>
      <c r="F58" s="45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2020-01-17T14:09:12Z</dcterms:created>
  <dcterms:modified xsi:type="dcterms:W3CDTF">2020-01-17T14:09:31Z</dcterms:modified>
</cp:coreProperties>
</file>