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45" windowWidth="23235" windowHeight="8190"/>
  </bookViews>
  <sheets>
    <sheet name="Relación PT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1" i="1"/>
  <c r="C34" i="1" s="1"/>
  <c r="C23" i="1"/>
  <c r="C20" i="1"/>
  <c r="C19" i="1"/>
  <c r="C18" i="1"/>
  <c r="C25" i="1" s="1"/>
  <c r="C36" i="1" s="1"/>
  <c r="C16" i="1"/>
  <c r="C14" i="1"/>
  <c r="C13" i="1"/>
  <c r="C48" i="1" l="1"/>
  <c r="D43" i="1"/>
  <c r="E36" i="1"/>
</calcChain>
</file>

<file path=xl/comments1.xml><?xml version="1.0" encoding="utf-8"?>
<comments xmlns="http://schemas.openxmlformats.org/spreadsheetml/2006/main">
  <authors>
    <author>Dolores Guadalupe Guanuchi Patiño</author>
  </authors>
  <commentList>
    <comment ref="E36" authorId="0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<sst xmlns="http://schemas.openxmlformats.org/spreadsheetml/2006/main" count="51" uniqueCount="48">
  <si>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</si>
  <si>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</si>
  <si>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</si>
  <si>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</si>
  <si>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</si>
  <si>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2017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</si>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</sst>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"/>
    <numFmt numFmtId="167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165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6" fontId="4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29">
    <cellStyle name="Millares" xfId="1" builtinId="3"/>
    <cellStyle name="Millares 2" xfId="4"/>
    <cellStyle name="Millares 2 2" xfId="5"/>
    <cellStyle name="Millares 3" xfId="6"/>
    <cellStyle name="Millares 4" xfId="7"/>
    <cellStyle name="Normal" xfId="0" builtinId="0"/>
    <cellStyle name="Normal 10" xfId="8"/>
    <cellStyle name="Normal 11" xfId="9"/>
    <cellStyle name="Normal 12" xfId="10"/>
    <cellStyle name="Normal 13" xfId="3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6" xfId="20"/>
    <cellStyle name="Normal 6 2" xfId="21"/>
    <cellStyle name="Normal 7" xfId="22"/>
    <cellStyle name="Normal 7 2" xfId="23"/>
    <cellStyle name="Normal 8" xfId="24"/>
    <cellStyle name="Normal 8 2" xfId="25"/>
    <cellStyle name="Normal 9" xfId="26"/>
    <cellStyle name="Normal 9 2" xfId="27"/>
    <cellStyle name="Porcentaje" xfId="2" builtinId="5"/>
    <cellStyle name="Porcentaje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7/NO%20COMPARTIDA%2017/BALANCES/PATRIMONIO%20T&#201;CNICO/6.%20Patrimonio%20T&#233;cnico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48">
          <cell r="F248">
            <v>24107176.260000002</v>
          </cell>
        </row>
        <row r="252">
          <cell r="E252">
            <v>40798729.759999998</v>
          </cell>
        </row>
        <row r="256">
          <cell r="E256">
            <v>22187646.460000001</v>
          </cell>
        </row>
        <row r="261">
          <cell r="E261">
            <v>95485.28</v>
          </cell>
        </row>
        <row r="263">
          <cell r="F263">
            <v>2262439.0099999998</v>
          </cell>
        </row>
        <row r="269">
          <cell r="E269">
            <v>0</v>
          </cell>
        </row>
        <row r="271">
          <cell r="E271">
            <v>-27090.89</v>
          </cell>
        </row>
        <row r="277">
          <cell r="F277">
            <v>89424385.88000001</v>
          </cell>
        </row>
        <row r="278">
          <cell r="F278">
            <v>5341143.089999795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14086.557999999999</v>
          </cell>
        </row>
        <row r="16">
          <cell r="E16">
            <v>0</v>
          </cell>
        </row>
        <row r="17">
          <cell r="E17">
            <v>45395564.274999999</v>
          </cell>
        </row>
        <row r="18">
          <cell r="E18">
            <v>0</v>
          </cell>
        </row>
        <row r="19">
          <cell r="E19">
            <v>72436.710000000006</v>
          </cell>
        </row>
        <row r="24">
          <cell r="E24">
            <v>0</v>
          </cell>
        </row>
        <row r="25">
          <cell r="E25">
            <v>490600069.21999997</v>
          </cell>
        </row>
        <row r="26">
          <cell r="E26">
            <v>5779900.0499999998</v>
          </cell>
        </row>
        <row r="27">
          <cell r="E27">
            <v>0</v>
          </cell>
        </row>
        <row r="28">
          <cell r="E28">
            <v>14391900.810000001</v>
          </cell>
        </row>
        <row r="29">
          <cell r="E29">
            <v>3306729.45</v>
          </cell>
        </row>
        <row r="30">
          <cell r="E30">
            <v>411226.69</v>
          </cell>
        </row>
        <row r="33">
          <cell r="D33">
            <v>701577725.57999992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H58"/>
  <sheetViews>
    <sheetView tabSelected="1" topLeftCell="A19" workbookViewId="0">
      <selection activeCell="E47" sqref="E47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3.57031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+[1]GENERAL!F248</f>
        <v>24107176.260000002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+[1]GENERAL!E252</f>
        <v>40798729.759999998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+[1]GENERAL!E256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+[1]GENERAL!F263</f>
        <v>2262439.0099999998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+[1]GENERAL!E269</f>
        <v>0</v>
      </c>
      <c r="F19" s="2"/>
      <c r="G19" s="3"/>
      <c r="H19" s="12"/>
    </row>
    <row r="20" spans="1:8" ht="12.75" x14ac:dyDescent="0.2">
      <c r="A20" s="15">
        <v>3602</v>
      </c>
      <c r="B20" s="15" t="s">
        <v>18</v>
      </c>
      <c r="C20" s="16">
        <f>+[1]GENERAL!E271</f>
        <v>-27090.89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v>0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+[1]GENERAL!F278*0.5</f>
        <v>2670571.5449998975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91999472.144999892</v>
      </c>
      <c r="F25" s="2"/>
      <c r="G25" s="3"/>
      <c r="H25" s="12"/>
    </row>
    <row r="26" spans="1:8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+[1]GENERAL!E261*0.5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92047214.784999892</v>
      </c>
      <c r="D36" s="12">
        <f>+[1]GENERAL!F277+[1]GENERAL!F278-([1]GENERAL!F278*0.5)-([1]GENERAL!E261*0.5)</f>
        <v>92047214.784999907</v>
      </c>
      <c r="E36" s="12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1" t="s">
        <v>33</v>
      </c>
      <c r="C39" s="32">
        <f>SUM('[1]Ponderación de Activos'!E4:E11)</f>
        <v>0</v>
      </c>
    </row>
    <row r="40" spans="1:6" ht="12.75" x14ac:dyDescent="0.2">
      <c r="B40" s="31" t="s">
        <v>34</v>
      </c>
      <c r="C40" s="32">
        <f>SUM('[1]Ponderación de Activos'!E14)</f>
        <v>14086.557999999999</v>
      </c>
      <c r="D40" s="33"/>
    </row>
    <row r="41" spans="1:6" ht="12.75" x14ac:dyDescent="0.2">
      <c r="B41" s="31" t="s">
        <v>35</v>
      </c>
      <c r="C41" s="32">
        <f>SUM('[1]Ponderación de Activos'!E15:E19)</f>
        <v>45468000.984999999</v>
      </c>
      <c r="D41" s="33"/>
    </row>
    <row r="42" spans="1:6" ht="12.75" x14ac:dyDescent="0.2">
      <c r="B42" s="31" t="s">
        <v>36</v>
      </c>
      <c r="C42" s="32">
        <f>SUM('[1]Ponderación de Activos'!E23:E30)</f>
        <v>514489826.21999997</v>
      </c>
      <c r="D42" s="33"/>
      <c r="F42" s="34"/>
    </row>
    <row r="43" spans="1:6" ht="24" x14ac:dyDescent="0.2">
      <c r="B43" s="35" t="s">
        <v>37</v>
      </c>
      <c r="C43" s="19">
        <f>SUM(C39:C42)</f>
        <v>559971913.76300001</v>
      </c>
      <c r="D43" s="36">
        <f>C36/C43</f>
        <v>0.16437827062869004</v>
      </c>
    </row>
    <row r="45" spans="1:6" ht="12.75" x14ac:dyDescent="0.2">
      <c r="B45" s="37" t="s">
        <v>38</v>
      </c>
    </row>
    <row r="47" spans="1:6" ht="12.75" x14ac:dyDescent="0.2">
      <c r="A47" s="15" t="s">
        <v>39</v>
      </c>
      <c r="B47" s="38" t="s">
        <v>40</v>
      </c>
      <c r="C47" s="16">
        <f>C43*0.09</f>
        <v>50397472.238669999</v>
      </c>
      <c r="D47" s="27"/>
      <c r="E47" s="39"/>
    </row>
    <row r="48" spans="1:6" ht="12.75" customHeight="1" x14ac:dyDescent="0.2">
      <c r="A48" s="15" t="s">
        <v>41</v>
      </c>
      <c r="B48" s="15" t="s">
        <v>42</v>
      </c>
      <c r="C48" s="16">
        <f>C36-C47</f>
        <v>41649742.546329893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28063109.023199998</v>
      </c>
      <c r="D49" s="27"/>
    </row>
    <row r="57" spans="1:6" ht="15" x14ac:dyDescent="0.25">
      <c r="B57" s="40" t="s">
        <v>44</v>
      </c>
      <c r="C57" s="41" t="s">
        <v>45</v>
      </c>
      <c r="E57" s="42"/>
      <c r="F57" s="43"/>
    </row>
    <row r="58" spans="1:6" ht="15" x14ac:dyDescent="0.25">
      <c r="B58" s="44" t="s">
        <v>46</v>
      </c>
      <c r="C58" s="45" t="s">
        <v>47</v>
      </c>
      <c r="E58" s="42"/>
      <c r="F58" s="43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2017-08-04T22:14:31Z</dcterms:created>
  <dcterms:modified xsi:type="dcterms:W3CDTF">2017-08-04T22:14:55Z</dcterms:modified>
</cp:coreProperties>
</file>