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SEPTIEMBRE\"/>
    </mc:Choice>
  </mc:AlternateContent>
  <xr:revisionPtr revIDLastSave="0" documentId="8_{74F136CB-9CE2-4F2F-AAED-CB5EDCBF525B}" xr6:coauthVersionLast="41" xr6:coauthVersionMax="41" xr10:uidLastSave="{00000000-0000-0000-0000-000000000000}"/>
  <bookViews>
    <workbookView xWindow="-120" yWindow="-120" windowWidth="20730" windowHeight="11160" xr2:uid="{D2C698A8-3819-4A67-81D7-282B689B93BB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C42" i="1"/>
  <c r="C41" i="1"/>
  <c r="C40" i="1"/>
  <c r="C39" i="1"/>
  <c r="C43" i="1" s="1"/>
  <c r="C47" i="1" s="1"/>
  <c r="D36" i="1"/>
  <c r="C34" i="1"/>
  <c r="C31" i="1"/>
  <c r="C23" i="1"/>
  <c r="C22" i="1"/>
  <c r="C21" i="1"/>
  <c r="C19" i="1"/>
  <c r="C18" i="1"/>
  <c r="C16" i="1"/>
  <c r="C14" i="1"/>
  <c r="C13" i="1"/>
  <c r="C25" i="1" s="1"/>
  <c r="C36" i="1" s="1"/>
  <c r="C48" i="1" l="1"/>
  <c r="E36" i="1"/>
  <c r="D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E36" authorId="0" shapeId="0" xr:uid="{C741D722-6E15-4024-A776-D361BF16336F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<sst xmlns="http://schemas.openxmlformats.org/spreadsheetml/2006/main" count="51" uniqueCount="48">
  <si>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</si>
  <si>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</si>
  <si>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</si>
  <si>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</si>
  <si>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</si>
  <si>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SEPTIEMBRE  DE 2019</t>
    </r>
  </si>
  <si>
    <t>CONFORMACION DEL PATRIMONIO TECNICO TOTAL</t>
  </si>
  <si>
    <t>PATRIMONIO TECNICO PRIMARIO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</si>
  <si>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</si>
  <si>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</si>
  <si>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</si>
  <si>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</si>
  <si>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</si>
  <si>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</si>
  <si>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</si>
  <si>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</si>
  <si>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</si>
  <si>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</si>
  <si>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</si>
  <si>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50% Utilidad o excedentes del ejercicio</t>
  </si>
  <si>
    <t>(Pérdida del ejercicio )</t>
  </si>
  <si>
    <t>5 – 4</t>
  </si>
  <si>
    <t>50% (Ingresos menos gastos)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</si>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</sst>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Fill="1"/>
    <xf numFmtId="40" fontId="5" fillId="0" borderId="0" xfId="0" applyNumberFormat="1" applyFont="1" applyFill="1"/>
    <xf numFmtId="0" fontId="6" fillId="0" borderId="0" xfId="0" applyFont="1"/>
    <xf numFmtId="0" fontId="7" fillId="0" borderId="0" xfId="0" applyFont="1" applyAlignment="1"/>
    <xf numFmtId="164" fontId="6" fillId="0" borderId="0" xfId="0" applyNumberFormat="1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9" fontId="4" fillId="0" borderId="0" xfId="2" applyFont="1" applyBorder="1" applyAlignment="1">
      <alignment horizontal="center" vertical="top" wrapText="1"/>
    </xf>
    <xf numFmtId="4" fontId="4" fillId="0" borderId="0" xfId="0" applyNumberFormat="1" applyFont="1" applyFill="1" applyBorder="1"/>
    <xf numFmtId="40" fontId="5" fillId="0" borderId="0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vertical="top" wrapText="1"/>
    </xf>
    <xf numFmtId="43" fontId="4" fillId="0" borderId="0" xfId="1" applyFont="1" applyFill="1" applyBorder="1"/>
    <xf numFmtId="0" fontId="9" fillId="0" borderId="0" xfId="0" applyFont="1" applyFill="1" applyBorder="1"/>
    <xf numFmtId="40" fontId="4" fillId="0" borderId="0" xfId="0" applyNumberFormat="1" applyFont="1" applyFill="1" applyBorder="1"/>
    <xf numFmtId="164" fontId="4" fillId="3" borderId="0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1"/>
    </xf>
    <xf numFmtId="164" fontId="6" fillId="0" borderId="1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9" fillId="0" borderId="0" xfId="0" applyFont="1"/>
    <xf numFmtId="0" fontId="7" fillId="0" borderId="1" xfId="0" applyFont="1" applyBorder="1" applyAlignment="1">
      <alignment horizontal="left" vertical="top" wrapText="1" indent="2"/>
    </xf>
    <xf numFmtId="10" fontId="4" fillId="0" borderId="0" xfId="2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165" fontId="4" fillId="0" borderId="0" xfId="0" applyNumberFormat="1" applyFont="1" applyFill="1"/>
    <xf numFmtId="0" fontId="10" fillId="0" borderId="0" xfId="3" applyFont="1"/>
    <xf numFmtId="40" fontId="10" fillId="0" borderId="0" xfId="3" applyNumberFormat="1" applyFont="1"/>
    <xf numFmtId="0" fontId="2" fillId="0" borderId="0" xfId="3" applyFont="1"/>
    <xf numFmtId="0" fontId="11" fillId="0" borderId="0" xfId="0" applyFont="1" applyFill="1"/>
    <xf numFmtId="0" fontId="12" fillId="0" borderId="0" xfId="3" applyFont="1"/>
    <xf numFmtId="40" fontId="12" fillId="0" borderId="0" xfId="3" applyNumberFormat="1" applyFont="1"/>
  </cellXfs>
  <cellStyles count="4">
    <cellStyle name="Millares" xfId="1" builtinId="3"/>
    <cellStyle name="Normal" xfId="0" builtinId="0"/>
    <cellStyle name="Normal 13" xfId="3" xr:uid="{B3A6A502-8ACA-400B-9D67-1D7D0BE3BBD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BALANCES/PATRIMONIO%20T&#201;CNICO/9.%20Patrimonio%20T&#233;cnico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86">
          <cell r="F286">
            <v>32407652.789999999</v>
          </cell>
        </row>
        <row r="290">
          <cell r="E290">
            <v>69385809.959999993</v>
          </cell>
        </row>
        <row r="294">
          <cell r="E294">
            <v>22187646.460000001</v>
          </cell>
        </row>
        <row r="297">
          <cell r="E297">
            <v>95485.28</v>
          </cell>
        </row>
        <row r="299">
          <cell r="F299">
            <v>2924141.75</v>
          </cell>
        </row>
        <row r="305">
          <cell r="E305">
            <v>0</v>
          </cell>
        </row>
        <row r="307">
          <cell r="E307">
            <v>0</v>
          </cell>
        </row>
        <row r="309">
          <cell r="E309">
            <v>0</v>
          </cell>
        </row>
        <row r="311">
          <cell r="F311">
            <v>127000736.24000001</v>
          </cell>
        </row>
        <row r="312">
          <cell r="F312">
            <v>7525728.620000124</v>
          </cell>
        </row>
      </sheetData>
      <sheetData sheetId="1"/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15746.238000000001</v>
          </cell>
        </row>
        <row r="16">
          <cell r="E16">
            <v>0</v>
          </cell>
        </row>
        <row r="17">
          <cell r="E17">
            <v>32004569.09</v>
          </cell>
        </row>
        <row r="18">
          <cell r="E18">
            <v>0</v>
          </cell>
        </row>
        <row r="19">
          <cell r="E19">
            <v>12075348.08</v>
          </cell>
        </row>
        <row r="24">
          <cell r="E24">
            <v>-402783.39999999851</v>
          </cell>
        </row>
        <row r="25">
          <cell r="E25">
            <v>695845987.42000008</v>
          </cell>
        </row>
        <row r="26">
          <cell r="E26">
            <v>8628773.75</v>
          </cell>
        </row>
        <row r="27">
          <cell r="E27">
            <v>453171.20000000001</v>
          </cell>
        </row>
        <row r="28">
          <cell r="E28">
            <v>17081418.850000001</v>
          </cell>
        </row>
        <row r="29">
          <cell r="E29">
            <v>15482780.41</v>
          </cell>
        </row>
        <row r="30">
          <cell r="E30">
            <v>3221188.1400000011</v>
          </cell>
        </row>
        <row r="33">
          <cell r="D33">
            <v>936743771.57000005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345B-C54F-4247-BDC9-27EE4A6C0A35}">
  <sheetPr>
    <tabColor rgb="FFFFC000"/>
  </sheetPr>
  <dimension ref="A1:H58"/>
  <sheetViews>
    <sheetView tabSelected="1" topLeftCell="A25" zoomScale="85" zoomScaleNormal="85" workbookViewId="0">
      <selection activeCell="E42" sqref="E42"/>
    </sheetView>
  </sheetViews>
  <sheetFormatPr baseColWidth="10" defaultColWidth="41.85546875" defaultRowHeight="12" x14ac:dyDescent="0.2"/>
  <cols>
    <col min="1" max="1" width="25.42578125" style="10" customWidth="1"/>
    <col min="2" max="2" width="48.42578125" style="5" customWidth="1"/>
    <col min="3" max="3" width="20" style="7" customWidth="1"/>
    <col min="4" max="4" width="20" style="2" customWidth="1"/>
    <col min="5" max="5" width="14.28515625" style="3" bestFit="1" customWidth="1"/>
    <col min="6" max="6" width="15.28515625" style="4" bestFit="1" customWidth="1"/>
    <col min="7" max="16384" width="41.85546875" style="5"/>
  </cols>
  <sheetData>
    <row r="1" spans="1:8" ht="12.75" x14ac:dyDescent="0.2">
      <c r="A1" s="1" t="s">
        <v>0</v>
      </c>
      <c r="B1" s="1"/>
      <c r="C1" s="1"/>
    </row>
    <row r="2" spans="1:8" x14ac:dyDescent="0.2">
      <c r="A2" s="6"/>
    </row>
    <row r="3" spans="1:8" ht="12" customHeight="1" x14ac:dyDescent="0.2">
      <c r="A3" s="8" t="s">
        <v>1</v>
      </c>
      <c r="B3" s="8"/>
      <c r="C3" s="8"/>
      <c r="D3" s="9"/>
    </row>
    <row r="4" spans="1:8" x14ac:dyDescent="0.2">
      <c r="A4" s="10" t="s">
        <v>2</v>
      </c>
    </row>
    <row r="5" spans="1:8" x14ac:dyDescent="0.2">
      <c r="A5" s="10" t="s">
        <v>3</v>
      </c>
    </row>
    <row r="6" spans="1:8" x14ac:dyDescent="0.2">
      <c r="A6" s="10" t="s">
        <v>4</v>
      </c>
    </row>
    <row r="7" spans="1:8" x14ac:dyDescent="0.2">
      <c r="A7" s="10" t="s">
        <v>5</v>
      </c>
    </row>
    <row r="9" spans="1:8" x14ac:dyDescent="0.2">
      <c r="B9" s="11" t="s">
        <v>6</v>
      </c>
    </row>
    <row r="10" spans="1:8" x14ac:dyDescent="0.2">
      <c r="B10" s="11" t="s">
        <v>7</v>
      </c>
    </row>
    <row r="11" spans="1:8" x14ac:dyDescent="0.2">
      <c r="F11" s="2"/>
      <c r="G11" s="3"/>
      <c r="H11" s="12"/>
    </row>
    <row r="12" spans="1:8" s="11" customFormat="1" x14ac:dyDescent="0.2">
      <c r="A12" s="13" t="s">
        <v>8</v>
      </c>
      <c r="B12" s="13" t="s">
        <v>9</v>
      </c>
      <c r="C12" s="14" t="s">
        <v>10</v>
      </c>
      <c r="D12" s="2"/>
      <c r="E12" s="3"/>
      <c r="F12" s="2"/>
      <c r="G12" s="3"/>
      <c r="H12" s="12"/>
    </row>
    <row r="13" spans="1:8" x14ac:dyDescent="0.2">
      <c r="A13" s="15">
        <v>31</v>
      </c>
      <c r="B13" s="15" t="s">
        <v>11</v>
      </c>
      <c r="C13" s="16">
        <f>+[1]GENERAL!F286</f>
        <v>32407652.789999999</v>
      </c>
      <c r="F13" s="2"/>
      <c r="G13" s="3"/>
      <c r="H13" s="12"/>
    </row>
    <row r="14" spans="1:8" x14ac:dyDescent="0.2">
      <c r="A14" s="15">
        <v>3301</v>
      </c>
      <c r="B14" s="15" t="s">
        <v>12</v>
      </c>
      <c r="C14" s="16">
        <f>+[1]GENERAL!E290</f>
        <v>69385809.959999993</v>
      </c>
      <c r="F14" s="2"/>
      <c r="G14" s="3"/>
      <c r="H14" s="12"/>
    </row>
    <row r="15" spans="1:8" x14ac:dyDescent="0.2">
      <c r="A15" s="15">
        <v>3302</v>
      </c>
      <c r="B15" s="15" t="s">
        <v>13</v>
      </c>
      <c r="C15" s="17">
        <v>0</v>
      </c>
      <c r="F15" s="2"/>
      <c r="G15" s="3"/>
      <c r="H15" s="12"/>
    </row>
    <row r="16" spans="1:8" x14ac:dyDescent="0.2">
      <c r="A16" s="15">
        <v>3303</v>
      </c>
      <c r="B16" s="15" t="s">
        <v>14</v>
      </c>
      <c r="C16" s="16">
        <f>+[1]GENERAL!E294</f>
        <v>22187646.460000001</v>
      </c>
      <c r="F16" s="2"/>
      <c r="G16" s="3"/>
      <c r="H16" s="12"/>
    </row>
    <row r="17" spans="1:8" x14ac:dyDescent="0.2">
      <c r="A17" s="15">
        <v>34</v>
      </c>
      <c r="B17" s="15" t="s">
        <v>15</v>
      </c>
      <c r="C17" s="16">
        <v>0</v>
      </c>
      <c r="F17" s="2"/>
      <c r="G17" s="3"/>
      <c r="H17" s="12"/>
    </row>
    <row r="18" spans="1:8" x14ac:dyDescent="0.2">
      <c r="A18" s="15">
        <v>35</v>
      </c>
      <c r="B18" s="15" t="s">
        <v>16</v>
      </c>
      <c r="C18" s="16">
        <f>+[1]GENERAL!F299</f>
        <v>2924141.75</v>
      </c>
      <c r="F18" s="2"/>
      <c r="G18" s="3"/>
      <c r="H18" s="12"/>
    </row>
    <row r="19" spans="1:8" x14ac:dyDescent="0.2">
      <c r="A19" s="15">
        <v>3601</v>
      </c>
      <c r="B19" s="15" t="s">
        <v>17</v>
      </c>
      <c r="C19" s="16">
        <f>+[1]GENERAL!E305</f>
        <v>0</v>
      </c>
      <c r="F19" s="2"/>
      <c r="G19" s="3"/>
      <c r="H19" s="12"/>
    </row>
    <row r="20" spans="1:8" x14ac:dyDescent="0.2">
      <c r="A20" s="15">
        <v>3602</v>
      </c>
      <c r="B20" s="15" t="s">
        <v>18</v>
      </c>
      <c r="C20" s="16">
        <v>0</v>
      </c>
      <c r="F20" s="2"/>
      <c r="G20" s="3"/>
      <c r="H20" s="12"/>
    </row>
    <row r="21" spans="1:8" x14ac:dyDescent="0.2">
      <c r="A21" s="15">
        <v>3603</v>
      </c>
      <c r="B21" s="15" t="s">
        <v>19</v>
      </c>
      <c r="C21" s="16">
        <f>+[1]GENERAL!E307</f>
        <v>0</v>
      </c>
      <c r="F21" s="2"/>
      <c r="G21" s="3"/>
      <c r="H21" s="12"/>
    </row>
    <row r="22" spans="1:8" x14ac:dyDescent="0.2">
      <c r="A22" s="15">
        <v>3604</v>
      </c>
      <c r="B22" s="15" t="s">
        <v>20</v>
      </c>
      <c r="C22" s="16">
        <f>+[1]GENERAL!E309</f>
        <v>0</v>
      </c>
      <c r="F22" s="2"/>
      <c r="G22" s="3"/>
      <c r="H22" s="12"/>
    </row>
    <row r="23" spans="1:8" x14ac:dyDescent="0.2">
      <c r="A23" s="18" t="s">
        <v>21</v>
      </c>
      <c r="B23" s="15" t="s">
        <v>22</v>
      </c>
      <c r="C23" s="16">
        <f>+[1]GENERAL!F312*50%</f>
        <v>3762864.310000062</v>
      </c>
      <c r="F23" s="2"/>
      <c r="G23" s="3"/>
      <c r="H23" s="12"/>
    </row>
    <row r="24" spans="1:8" x14ac:dyDescent="0.2">
      <c r="F24" s="2"/>
      <c r="G24" s="3"/>
      <c r="H24" s="12"/>
    </row>
    <row r="25" spans="1:8" x14ac:dyDescent="0.2">
      <c r="A25" s="13" t="s">
        <v>23</v>
      </c>
      <c r="B25" s="13" t="s">
        <v>24</v>
      </c>
      <c r="C25" s="19">
        <f>SUM(C13:C23)</f>
        <v>130668115.27000007</v>
      </c>
      <c r="F25" s="2"/>
      <c r="G25" s="3"/>
      <c r="H25" s="12"/>
    </row>
    <row r="26" spans="1:8" ht="12.75" x14ac:dyDescent="0.2">
      <c r="F26" s="2"/>
      <c r="G26" s="3"/>
      <c r="H26" s="12"/>
    </row>
    <row r="27" spans="1:8" x14ac:dyDescent="0.2">
      <c r="B27" s="11" t="s">
        <v>25</v>
      </c>
      <c r="F27" s="2"/>
      <c r="G27" s="3"/>
    </row>
    <row r="28" spans="1:8" x14ac:dyDescent="0.2">
      <c r="F28" s="2"/>
      <c r="G28" s="3"/>
    </row>
    <row r="29" spans="1:8" x14ac:dyDescent="0.2">
      <c r="A29" s="20" t="s">
        <v>8</v>
      </c>
      <c r="B29" s="20" t="s">
        <v>9</v>
      </c>
      <c r="C29" s="21" t="s">
        <v>10</v>
      </c>
      <c r="F29" s="2"/>
      <c r="G29" s="3"/>
    </row>
    <row r="30" spans="1:8" x14ac:dyDescent="0.2">
      <c r="A30" s="22">
        <v>3305</v>
      </c>
      <c r="B30" s="22" t="s">
        <v>26</v>
      </c>
      <c r="C30" s="17">
        <v>0</v>
      </c>
      <c r="D30" s="23">
        <v>0.5</v>
      </c>
    </row>
    <row r="31" spans="1:8" x14ac:dyDescent="0.2">
      <c r="A31" s="22">
        <v>3310</v>
      </c>
      <c r="B31" s="22" t="s">
        <v>27</v>
      </c>
      <c r="C31" s="17">
        <f>+[1]GENERAL!E297*50%</f>
        <v>47742.64</v>
      </c>
      <c r="D31" s="23">
        <v>0.5</v>
      </c>
      <c r="E31" s="24"/>
      <c r="F31" s="25"/>
    </row>
    <row r="33" spans="1:6" x14ac:dyDescent="0.2">
      <c r="E33" s="26"/>
      <c r="F33" s="25"/>
    </row>
    <row r="34" spans="1:6" ht="12.75" x14ac:dyDescent="0.2">
      <c r="A34" s="13" t="s">
        <v>28</v>
      </c>
      <c r="B34" s="13" t="s">
        <v>29</v>
      </c>
      <c r="C34" s="19">
        <f>SUM(C30:C31)</f>
        <v>47742.64</v>
      </c>
      <c r="D34" s="27"/>
      <c r="E34" s="28"/>
      <c r="F34" s="29"/>
    </row>
    <row r="35" spans="1:6" x14ac:dyDescent="0.2">
      <c r="A35" s="6"/>
      <c r="E35" s="26"/>
      <c r="F35" s="30"/>
    </row>
    <row r="36" spans="1:6" x14ac:dyDescent="0.2">
      <c r="A36" s="13" t="s">
        <v>30</v>
      </c>
      <c r="B36" s="13" t="s">
        <v>31</v>
      </c>
      <c r="C36" s="19">
        <f>+C25+C34</f>
        <v>130715857.91000007</v>
      </c>
      <c r="D36" s="31">
        <f>+([1]GENERAL!F311+([1]GENERAL!F312*0.5))-([1]GENERAL!E297*0.5)</f>
        <v>130715857.91000007</v>
      </c>
      <c r="E36" s="31">
        <f>+C36-D36</f>
        <v>0</v>
      </c>
      <c r="F36" s="30"/>
    </row>
    <row r="38" spans="1:6" x14ac:dyDescent="0.2">
      <c r="B38" s="11" t="s">
        <v>32</v>
      </c>
    </row>
    <row r="39" spans="1:6" ht="12.75" x14ac:dyDescent="0.2">
      <c r="B39" s="32" t="s">
        <v>33</v>
      </c>
      <c r="C39" s="33">
        <f>SUM('[1]Ponderación de Activos'!E4:E11)</f>
        <v>0</v>
      </c>
    </row>
    <row r="40" spans="1:6" ht="12.75" x14ac:dyDescent="0.2">
      <c r="B40" s="32" t="s">
        <v>34</v>
      </c>
      <c r="C40" s="33">
        <f>SUM('[1]Ponderación de Activos'!E14)</f>
        <v>15746.238000000001</v>
      </c>
      <c r="D40" s="34"/>
    </row>
    <row r="41" spans="1:6" ht="12.75" x14ac:dyDescent="0.2">
      <c r="B41" s="32" t="s">
        <v>35</v>
      </c>
      <c r="C41" s="33">
        <f>SUM('[1]Ponderación de Activos'!E15:E19)</f>
        <v>44079917.170000002</v>
      </c>
      <c r="D41" s="34"/>
    </row>
    <row r="42" spans="1:6" ht="12.75" x14ac:dyDescent="0.2">
      <c r="B42" s="32" t="s">
        <v>36</v>
      </c>
      <c r="C42" s="33">
        <f>SUM('[1]Ponderación de Activos'!E23:E30)</f>
        <v>740310536.37000012</v>
      </c>
      <c r="D42" s="34"/>
      <c r="F42" s="35"/>
    </row>
    <row r="43" spans="1:6" ht="24" x14ac:dyDescent="0.2">
      <c r="B43" s="36" t="s">
        <v>37</v>
      </c>
      <c r="C43" s="19">
        <f>SUM(C39:C42)</f>
        <v>784406199.77800012</v>
      </c>
      <c r="D43" s="37">
        <f>C36/C43</f>
        <v>0.16664307083115204</v>
      </c>
    </row>
    <row r="45" spans="1:6" ht="12.75" x14ac:dyDescent="0.2">
      <c r="B45" s="38" t="s">
        <v>38</v>
      </c>
    </row>
    <row r="47" spans="1:6" ht="12.75" x14ac:dyDescent="0.2">
      <c r="A47" s="15" t="s">
        <v>39</v>
      </c>
      <c r="B47" s="39" t="s">
        <v>40</v>
      </c>
      <c r="C47" s="16">
        <f>C43*0.09</f>
        <v>70596557.980020002</v>
      </c>
      <c r="D47" s="27"/>
      <c r="E47" s="40"/>
    </row>
    <row r="48" spans="1:6" ht="12.75" customHeight="1" x14ac:dyDescent="0.2">
      <c r="A48" s="15" t="s">
        <v>41</v>
      </c>
      <c r="B48" s="15" t="s">
        <v>42</v>
      </c>
      <c r="C48" s="16">
        <f>C36-C47</f>
        <v>60119299.929980069</v>
      </c>
      <c r="D48" s="27"/>
    </row>
    <row r="49" spans="1:6" ht="12.75" x14ac:dyDescent="0.2">
      <c r="A49" s="15"/>
      <c r="B49" s="15" t="s">
        <v>43</v>
      </c>
      <c r="C49" s="16">
        <f>'[1]Ponderación de Activos'!D33*4%</f>
        <v>37469750.862800002</v>
      </c>
      <c r="D49" s="27"/>
    </row>
    <row r="57" spans="1:6" ht="15" x14ac:dyDescent="0.25">
      <c r="B57" s="41" t="s">
        <v>44</v>
      </c>
      <c r="C57" s="42" t="s">
        <v>45</v>
      </c>
      <c r="E57" s="43"/>
      <c r="F57" s="44"/>
    </row>
    <row r="58" spans="1:6" ht="15" x14ac:dyDescent="0.25">
      <c r="B58" s="45" t="s">
        <v>46</v>
      </c>
      <c r="C58" s="46" t="s">
        <v>47</v>
      </c>
      <c r="E58" s="43"/>
      <c r="F58" s="44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2019-10-14T13:16:39Z</dcterms:created>
  <dcterms:modified xsi:type="dcterms:W3CDTF">2019-10-14T13:17:22Z</dcterms:modified>
</cp:coreProperties>
</file>