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SEPTIEMBRE\"/>
    </mc:Choice>
  </mc:AlternateContent>
  <xr:revisionPtr revIDLastSave="0" documentId="8_{EFAEF3CD-1A12-4083-8C36-B5BBC1ABC5A0}" xr6:coauthVersionLast="46" xr6:coauthVersionMax="46" xr10:uidLastSave="{00000000-0000-0000-0000-000000000000}"/>
  <bookViews>
    <workbookView xWindow="-120" yWindow="-120" windowWidth="20730" windowHeight="11160" xr2:uid="{FB47917E-9EFE-41A6-BA71-699F3422DF5A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48" i="1"/>
  <c r="E47" i="1"/>
  <c r="E46" i="1"/>
  <c r="E45" i="1"/>
  <c r="E49" i="1" s="1"/>
  <c r="E53" i="1" s="1"/>
  <c r="F42" i="1"/>
  <c r="E36" i="1"/>
  <c r="E35" i="1"/>
  <c r="E34" i="1"/>
  <c r="E40" i="1" s="1"/>
  <c r="E23" i="1"/>
  <c r="E22" i="1"/>
  <c r="E21" i="1"/>
  <c r="E19" i="1"/>
  <c r="E18" i="1"/>
  <c r="E16" i="1"/>
  <c r="E14" i="1"/>
  <c r="E13" i="1"/>
  <c r="E27" i="1" s="1"/>
  <c r="E42" i="1" s="1"/>
  <c r="E54" i="1" l="1"/>
  <c r="G42" i="1"/>
  <c r="F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2" authorId="0" shapeId="0" xr:uid="{C212B940-B442-4ACF-B687-ED68236A29C3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<sst xmlns="http://schemas.openxmlformats.org/spreadsheetml/2006/main" count="60" uniqueCount="57">
  <si>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</si>
  <si>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</si>
  <si>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</si>
  <si>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</si>
  <si>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</si>
  <si>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SEPTIEMBRE  DE 2021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</si>
  <si>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</si>
  <si>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</si>
  <si>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</si>
  <si>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</si>
  <si>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</si>
  <si>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</si>
  <si>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</si>
  <si>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</si>
  <si>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</si>
  <si>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</si>
  <si>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</si>
  <si>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</si>
  <si>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</si>
  <si>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</si>
  <si>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</si>
  <si>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</si>
  <si>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</si>
  <si>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</si>
  <si>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</si>
  <si>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</si>
  <si>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</si>
  <si>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</si>
  <si>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</si>
  <si>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</si>
  <si>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</si>
  <si>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</si>
  <si>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</si>
  <si>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Provisión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</si>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</sst>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40" fontId="6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5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9" fontId="3" fillId="0" borderId="0" xfId="0" applyNumberFormat="1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9" fontId="5" fillId="0" borderId="0" xfId="2" applyFont="1" applyBorder="1" applyAlignment="1">
      <alignment horizontal="center" vertical="top" wrapText="1"/>
    </xf>
    <xf numFmtId="4" fontId="5" fillId="0" borderId="0" xfId="0" applyNumberFormat="1" applyFont="1"/>
    <xf numFmtId="164" fontId="5" fillId="0" borderId="0" xfId="0" applyNumberFormat="1" applyFont="1" applyAlignment="1">
      <alignment vertical="top" wrapText="1"/>
    </xf>
    <xf numFmtId="43" fontId="5" fillId="0" borderId="0" xfId="1" applyFont="1" applyFill="1" applyBorder="1"/>
    <xf numFmtId="0" fontId="9" fillId="0" borderId="0" xfId="0" applyFont="1"/>
    <xf numFmtId="40" fontId="5" fillId="0" borderId="0" xfId="0" applyNumberFormat="1" applyFont="1"/>
    <xf numFmtId="164" fontId="5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165" fontId="5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8087261C-105D-44EF-B128-37D2BF321F2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BALANCES/PATRIMONIO%20T&#201;CNICO/9.%20SEPTIEMBRE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71">
          <cell r="C271">
            <v>-8279865.7699999996</v>
          </cell>
        </row>
        <row r="273">
          <cell r="C273">
            <v>-12774822.1</v>
          </cell>
        </row>
        <row r="304">
          <cell r="C304">
            <v>-3795854.56</v>
          </cell>
        </row>
        <row r="432">
          <cell r="E432">
            <v>36073880.43</v>
          </cell>
        </row>
        <row r="436">
          <cell r="D436">
            <v>88853536.450000003</v>
          </cell>
        </row>
        <row r="440">
          <cell r="D440">
            <v>21241493.190000001</v>
          </cell>
        </row>
        <row r="443">
          <cell r="E443">
            <v>6047160.2599999998</v>
          </cell>
        </row>
        <row r="449">
          <cell r="D449">
            <v>0</v>
          </cell>
        </row>
        <row r="451">
          <cell r="D451">
            <v>0</v>
          </cell>
        </row>
        <row r="453">
          <cell r="D453">
            <v>0</v>
          </cell>
        </row>
        <row r="455">
          <cell r="E455">
            <v>152216070.32999998</v>
          </cell>
        </row>
        <row r="456">
          <cell r="E456">
            <v>5407015.0899999142</v>
          </cell>
        </row>
      </sheetData>
      <sheetData sheetId="1">
        <row r="7">
          <cell r="C7" t="str">
            <v>FECHA: AL 30 DE SEPTIEMBRE  DE 2021</v>
          </cell>
        </row>
      </sheetData>
      <sheetData sheetId="2" refreshError="1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17104.646000000001</v>
          </cell>
        </row>
        <row r="17">
          <cell r="F17">
            <v>0</v>
          </cell>
        </row>
        <row r="18">
          <cell r="F18">
            <v>64436439.844999999</v>
          </cell>
        </row>
        <row r="19">
          <cell r="F19">
            <v>99989.005000000005</v>
          </cell>
        </row>
        <row r="20">
          <cell r="F20">
            <v>10930129.99</v>
          </cell>
        </row>
        <row r="25">
          <cell r="F25">
            <v>-521727.47000000835</v>
          </cell>
        </row>
        <row r="26">
          <cell r="F26">
            <v>781570608.01999998</v>
          </cell>
        </row>
        <row r="27">
          <cell r="F27">
            <v>16759332.640000001</v>
          </cell>
        </row>
        <row r="28">
          <cell r="F28">
            <v>449403.28</v>
          </cell>
        </row>
        <row r="29">
          <cell r="F29">
            <v>20788884.859999999</v>
          </cell>
        </row>
        <row r="30">
          <cell r="F30">
            <v>9142793.6699999981</v>
          </cell>
        </row>
        <row r="31">
          <cell r="F31">
            <v>6369083.8100000061</v>
          </cell>
        </row>
        <row r="36">
          <cell r="E36">
            <v>1204283761.2099998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91E5F-527A-47F0-9CA4-CF988F8C5466}">
  <sheetPr>
    <tabColor theme="9" tint="0.39997558519241921"/>
  </sheetPr>
  <dimension ref="B1:J64"/>
  <sheetViews>
    <sheetView tabSelected="1" topLeftCell="A23" zoomScale="85" zoomScaleNormal="85" workbookViewId="0">
      <selection activeCell="F42" sqref="F42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0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10" t="s">
        <v>6</v>
      </c>
    </row>
    <row r="10" spans="2:10" x14ac:dyDescent="0.2">
      <c r="D10" s="10" t="s">
        <v>7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8</v>
      </c>
      <c r="C12" s="12" t="s">
        <v>9</v>
      </c>
      <c r="D12" s="12" t="s">
        <v>10</v>
      </c>
      <c r="E12" s="13" t="s">
        <v>11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12</v>
      </c>
      <c r="E13" s="16">
        <f>+[1]GENERAL!E432</f>
        <v>36073880.43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13</v>
      </c>
      <c r="E14" s="16">
        <f>+[1]GENERAL!D436</f>
        <v>88853536.450000003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14</v>
      </c>
      <c r="E15" s="16"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15</v>
      </c>
      <c r="E16" s="16">
        <f>+[1]GENERAL!D440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16</v>
      </c>
      <c r="E17" s="16">
        <v>0</v>
      </c>
      <c r="H17" s="3"/>
      <c r="I17" s="4"/>
      <c r="J17" s="11"/>
    </row>
    <row r="18" spans="2:10" x14ac:dyDescent="0.2">
      <c r="B18" s="14">
        <v>1</v>
      </c>
      <c r="C18" s="15">
        <v>35</v>
      </c>
      <c r="D18" s="15" t="s">
        <v>17</v>
      </c>
      <c r="E18" s="16">
        <f>+[1]GENERAL!E443</f>
        <v>6047160.2599999998</v>
      </c>
      <c r="H18" s="3"/>
      <c r="I18" s="4"/>
      <c r="J18" s="11"/>
    </row>
    <row r="19" spans="2:10" x14ac:dyDescent="0.2">
      <c r="B19" s="14">
        <v>1</v>
      </c>
      <c r="C19" s="15">
        <v>3601</v>
      </c>
      <c r="D19" s="15" t="s">
        <v>18</v>
      </c>
      <c r="E19" s="16">
        <f>+[1]GENERAL!D449</f>
        <v>0</v>
      </c>
      <c r="H19" s="3"/>
      <c r="I19" s="4"/>
      <c r="J19" s="11"/>
    </row>
    <row r="20" spans="2:10" x14ac:dyDescent="0.2">
      <c r="B20" s="14">
        <v>1</v>
      </c>
      <c r="C20" s="15">
        <v>3602</v>
      </c>
      <c r="D20" s="15" t="s">
        <v>19</v>
      </c>
      <c r="E20" s="16">
        <v>0</v>
      </c>
      <c r="H20" s="3"/>
      <c r="I20" s="4"/>
      <c r="J20" s="11"/>
    </row>
    <row r="21" spans="2:10" x14ac:dyDescent="0.2">
      <c r="B21" s="14">
        <v>1</v>
      </c>
      <c r="C21" s="15">
        <v>3603</v>
      </c>
      <c r="D21" s="15" t="s">
        <v>20</v>
      </c>
      <c r="E21" s="16">
        <f>+[1]GENERAL!D451</f>
        <v>0</v>
      </c>
      <c r="H21" s="3"/>
      <c r="I21" s="4"/>
      <c r="J21" s="11"/>
    </row>
    <row r="22" spans="2:10" x14ac:dyDescent="0.2">
      <c r="B22" s="14">
        <v>1</v>
      </c>
      <c r="C22" s="15">
        <v>3604</v>
      </c>
      <c r="D22" s="15" t="s">
        <v>21</v>
      </c>
      <c r="E22" s="16">
        <f>+[1]GENERAL!D453</f>
        <v>0</v>
      </c>
      <c r="H22" s="3"/>
      <c r="I22" s="4"/>
      <c r="J22" s="11"/>
    </row>
    <row r="23" spans="2:10" x14ac:dyDescent="0.2">
      <c r="B23" s="14">
        <v>0.5</v>
      </c>
      <c r="C23" s="17" t="s">
        <v>22</v>
      </c>
      <c r="D23" s="15" t="s">
        <v>23</v>
      </c>
      <c r="E23" s="16">
        <f>+[1]GENERAL!E456*0.5</f>
        <v>2703507.5449999571</v>
      </c>
      <c r="H23" s="3"/>
      <c r="I23" s="4"/>
      <c r="J23" s="11"/>
    </row>
    <row r="24" spans="2:10" ht="12.75" x14ac:dyDescent="0.2">
      <c r="C24" s="1" t="s">
        <v>24</v>
      </c>
      <c r="H24" s="3"/>
      <c r="I24" s="4"/>
      <c r="J24" s="11"/>
    </row>
    <row r="25" spans="2:10" x14ac:dyDescent="0.2">
      <c r="C25" s="1" t="s">
        <v>25</v>
      </c>
      <c r="H25" s="3"/>
      <c r="I25" s="4"/>
      <c r="J25" s="11"/>
    </row>
    <row r="26" spans="2:10" x14ac:dyDescent="0.2">
      <c r="H26" s="3"/>
      <c r="I26" s="4"/>
      <c r="J26" s="11"/>
    </row>
    <row r="27" spans="2:10" x14ac:dyDescent="0.2">
      <c r="C27" s="12" t="s">
        <v>26</v>
      </c>
      <c r="D27" s="12" t="s">
        <v>27</v>
      </c>
      <c r="E27" s="18">
        <f>SUM(E13:E23)</f>
        <v>154919577.87499994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28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9</v>
      </c>
      <c r="D31" s="12" t="s">
        <v>10</v>
      </c>
      <c r="E31" s="13" t="s">
        <v>11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29</v>
      </c>
      <c r="E32" s="16">
        <v>0</v>
      </c>
      <c r="F32" s="19">
        <v>0.5</v>
      </c>
    </row>
    <row r="33" spans="2:8" x14ac:dyDescent="0.2">
      <c r="B33" s="14">
        <v>0.5</v>
      </c>
      <c r="C33" s="15">
        <v>3310</v>
      </c>
      <c r="D33" s="15" t="s">
        <v>30</v>
      </c>
      <c r="E33" s="16">
        <v>0</v>
      </c>
      <c r="F33" s="19">
        <v>0.5</v>
      </c>
      <c r="G33" s="20"/>
    </row>
    <row r="34" spans="2:8" ht="24" x14ac:dyDescent="0.2">
      <c r="B34" s="14">
        <v>1</v>
      </c>
      <c r="C34" s="15">
        <v>149980</v>
      </c>
      <c r="D34" s="15" t="s">
        <v>31</v>
      </c>
      <c r="E34" s="16">
        <f>-[1]GENERAL!C271</f>
        <v>8279865.7699999996</v>
      </c>
      <c r="F34" s="19"/>
      <c r="G34" s="20"/>
    </row>
    <row r="35" spans="2:8" x14ac:dyDescent="0.2">
      <c r="B35" s="14">
        <v>1</v>
      </c>
      <c r="C35" s="15">
        <v>149989</v>
      </c>
      <c r="D35" s="15" t="s">
        <v>32</v>
      </c>
      <c r="E35" s="16">
        <f>-[1]GENERAL!C273</f>
        <v>12774822.1</v>
      </c>
      <c r="F35" s="19"/>
      <c r="G35" s="20"/>
    </row>
    <row r="36" spans="2:8" x14ac:dyDescent="0.2">
      <c r="B36" s="14">
        <v>1</v>
      </c>
      <c r="C36" s="15">
        <v>169905</v>
      </c>
      <c r="D36" s="15" t="s">
        <v>33</v>
      </c>
      <c r="E36" s="16">
        <f>-[1]GENERAL!C304</f>
        <v>3795854.56</v>
      </c>
      <c r="F36" s="19"/>
      <c r="G36" s="20"/>
    </row>
    <row r="37" spans="2:8" x14ac:dyDescent="0.2">
      <c r="B37" s="14">
        <v>1</v>
      </c>
      <c r="C37" s="15" t="s">
        <v>34</v>
      </c>
      <c r="D37" s="15" t="s">
        <v>35</v>
      </c>
      <c r="E37" s="16">
        <v>0</v>
      </c>
      <c r="F37" s="19"/>
      <c r="G37" s="20"/>
    </row>
    <row r="38" spans="2:8" x14ac:dyDescent="0.2">
      <c r="C38" s="1" t="s">
        <v>36</v>
      </c>
    </row>
    <row r="40" spans="2:8" ht="12.75" x14ac:dyDescent="0.2">
      <c r="C40" s="12" t="s">
        <v>37</v>
      </c>
      <c r="D40" s="12" t="s">
        <v>38</v>
      </c>
      <c r="E40" s="18">
        <f>SUM(E32:E37)</f>
        <v>24850542.429999996</v>
      </c>
      <c r="F40" s="21"/>
      <c r="G40" s="22"/>
      <c r="H40" s="23"/>
    </row>
    <row r="41" spans="2:8" x14ac:dyDescent="0.2">
      <c r="C41" s="6"/>
      <c r="H41" s="24"/>
    </row>
    <row r="42" spans="2:8" x14ac:dyDescent="0.2">
      <c r="C42" s="12" t="s">
        <v>39</v>
      </c>
      <c r="D42" s="12" t="s">
        <v>40</v>
      </c>
      <c r="E42" s="18">
        <f>+E27+E40</f>
        <v>179770120.30499995</v>
      </c>
      <c r="F42" s="25">
        <f>+[1]GENERAL!E455+([1]GENERAL!E456*0.5)-[1]GENERAL!C271-[1]GENERAL!C273-[1]GENERAL!C304</f>
        <v>179770120.30499995</v>
      </c>
      <c r="G42" s="26">
        <f>+E42-F42</f>
        <v>0</v>
      </c>
      <c r="H42" s="24"/>
    </row>
    <row r="44" spans="2:8" x14ac:dyDescent="0.2">
      <c r="D44" s="10" t="s">
        <v>41</v>
      </c>
    </row>
    <row r="45" spans="2:8" ht="12.75" x14ac:dyDescent="0.2">
      <c r="D45" s="27" t="s">
        <v>42</v>
      </c>
      <c r="E45" s="28">
        <f>SUM('[1]Ponderación de Activos'!F4:F11)</f>
        <v>0</v>
      </c>
    </row>
    <row r="46" spans="2:8" ht="12.75" x14ac:dyDescent="0.2">
      <c r="D46" s="27" t="s">
        <v>43</v>
      </c>
      <c r="E46" s="28">
        <f>SUM('[1]Ponderación de Activos'!F15)</f>
        <v>17104.646000000001</v>
      </c>
      <c r="F46" s="29"/>
    </row>
    <row r="47" spans="2:8" ht="12.75" x14ac:dyDescent="0.2">
      <c r="D47" s="27" t="s">
        <v>44</v>
      </c>
      <c r="E47" s="28">
        <f>SUM('[1]Ponderación de Activos'!F16:F20)</f>
        <v>75466558.840000004</v>
      </c>
      <c r="F47" s="29"/>
    </row>
    <row r="48" spans="2:8" ht="12.75" x14ac:dyDescent="0.2">
      <c r="D48" s="27" t="s">
        <v>45</v>
      </c>
      <c r="E48" s="28">
        <f>SUM('[1]Ponderación de Activos'!F24:F31)</f>
        <v>834558378.80999994</v>
      </c>
      <c r="F48" s="29"/>
      <c r="H48" s="23"/>
    </row>
    <row r="49" spans="3:8" ht="24" x14ac:dyDescent="0.2">
      <c r="D49" s="30" t="s">
        <v>46</v>
      </c>
      <c r="E49" s="18">
        <f>SUM(E45:E48)</f>
        <v>910042042.296</v>
      </c>
      <c r="F49" s="31">
        <f>E42/E49</f>
        <v>0.19754045631941031</v>
      </c>
    </row>
    <row r="51" spans="3:8" ht="12.75" x14ac:dyDescent="0.2">
      <c r="D51" s="32" t="s">
        <v>47</v>
      </c>
    </row>
    <row r="53" spans="3:8" ht="12.75" x14ac:dyDescent="0.2">
      <c r="C53" s="15" t="s">
        <v>48</v>
      </c>
      <c r="D53" s="33" t="s">
        <v>49</v>
      </c>
      <c r="E53" s="16">
        <f>E49*0.09</f>
        <v>81903783.806639999</v>
      </c>
      <c r="F53" s="21"/>
      <c r="G53" s="34"/>
    </row>
    <row r="54" spans="3:8" ht="12.75" customHeight="1" x14ac:dyDescent="0.2">
      <c r="C54" s="15" t="s">
        <v>50</v>
      </c>
      <c r="D54" s="15" t="s">
        <v>51</v>
      </c>
      <c r="E54" s="16">
        <f>E42-E53</f>
        <v>97866336.498359948</v>
      </c>
      <c r="F54" s="21"/>
    </row>
    <row r="55" spans="3:8" ht="12.75" x14ac:dyDescent="0.2">
      <c r="C55" s="15"/>
      <c r="D55" s="15" t="s">
        <v>52</v>
      </c>
      <c r="E55" s="16">
        <f>'[1]Ponderación de Activos'!E36*4%</f>
        <v>48171350.448399991</v>
      </c>
      <c r="F55" s="21"/>
    </row>
    <row r="63" spans="3:8" ht="15" x14ac:dyDescent="0.25">
      <c r="D63" s="35" t="s">
        <v>53</v>
      </c>
      <c r="E63" s="36" t="s">
        <v>54</v>
      </c>
      <c r="G63" s="37"/>
      <c r="H63" s="38"/>
    </row>
    <row r="64" spans="3:8" ht="15" x14ac:dyDescent="0.25">
      <c r="D64" s="39" t="s">
        <v>55</v>
      </c>
      <c r="E64" s="40" t="s">
        <v>56</v>
      </c>
      <c r="G64" s="37"/>
      <c r="H64" s="38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2021-10-20T13:36:57Z</dcterms:created>
  <dcterms:modified xsi:type="dcterms:W3CDTF">2021-10-20T13:44:38Z</dcterms:modified>
</cp:coreProperties>
</file>