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Jardin Azuayo\Ana Karen\bases de datos\"/>
    </mc:Choice>
  </mc:AlternateContent>
  <xr:revisionPtr revIDLastSave="0" documentId="8_{7BA21BF4-BF89-492D-AABD-4E57AE982E18}" xr6:coauthVersionLast="47" xr6:coauthVersionMax="47" xr10:uidLastSave="{00000000-0000-0000-0000-000000000000}"/>
  <bookViews>
    <workbookView xWindow="0" yWindow="720" windowWidth="24000" windowHeight="12780" xr2:uid="{4B84B6FB-A4A5-4481-B621-B0EC6FAF815E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E48" i="1"/>
  <c r="E47" i="1"/>
  <c r="E46" i="1"/>
  <c r="E45" i="1"/>
  <c r="E49" i="1" s="1"/>
  <c r="E53" i="1" s="1"/>
  <c r="F42" i="1"/>
  <c r="E36" i="1"/>
  <c r="E35" i="1"/>
  <c r="E34" i="1"/>
  <c r="E40" i="1" s="1"/>
  <c r="E23" i="1"/>
  <c r="E19" i="1"/>
  <c r="E18" i="1"/>
  <c r="E16" i="1"/>
  <c r="E14" i="1"/>
  <c r="E13" i="1"/>
  <c r="E27" i="1" s="1"/>
  <c r="E42" i="1" l="1"/>
  <c r="F49" i="1" l="1"/>
  <c r="E54" i="1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2" authorId="0" shapeId="0" xr:uid="{402D05AE-28E4-4DE5-9BA2-FC4793B658B6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<sst xmlns="http://schemas.openxmlformats.org/spreadsheetml/2006/main" count="60" uniqueCount="57">
  <si>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</si>
  <si>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</si>
  <si>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</si>
  <si>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</si>
  <si>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</si>
  <si>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SEPTIEMBRE  DE 2022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</si>
  <si>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</si>
  <si>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</si>
  <si>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</si>
  <si>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</si>
  <si>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</si>
  <si>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</si>
  <si>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</si>
  <si>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</si>
  <si>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</si>
  <si>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</si>
  <si>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</si>
  <si>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</si>
  <si>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</si>
  <si>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</si>
  <si>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</si>
  <si>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</si>
  <si>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</si>
  <si>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</si>
  <si>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</si>
  <si>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</si>
  <si>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</si>
  <si>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</si>
  <si>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</si>
  <si>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</si>
  <si>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</si>
  <si>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</si>
  <si>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</si>
  <si>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Provisión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</si>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</sst>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4" fillId="0" borderId="0" xfId="0" applyFont="1"/>
    <xf numFmtId="164" fontId="6" fillId="0" borderId="0" xfId="0" applyNumberFormat="1" applyFont="1"/>
    <xf numFmtId="0" fontId="6" fillId="0" borderId="0" xfId="0" applyFont="1"/>
    <xf numFmtId="40" fontId="7" fillId="0" borderId="0" xfId="0" applyNumberFormat="1" applyFont="1"/>
    <xf numFmtId="0" fontId="8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4" fontId="6" fillId="2" borderId="0" xfId="0" applyNumberFormat="1" applyFont="1" applyFill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9" fontId="4" fillId="0" borderId="0" xfId="0" applyNumberFormat="1" applyFont="1"/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vertical="top" wrapText="1"/>
    </xf>
    <xf numFmtId="9" fontId="6" fillId="0" borderId="0" xfId="2" applyFont="1" applyBorder="1" applyAlignment="1">
      <alignment horizontal="center" vertical="top" wrapText="1"/>
    </xf>
    <xf numFmtId="4" fontId="6" fillId="0" borderId="0" xfId="0" applyNumberFormat="1" applyFont="1"/>
    <xf numFmtId="164" fontId="6" fillId="0" borderId="0" xfId="0" applyNumberFormat="1" applyFont="1" applyAlignment="1">
      <alignment vertical="top" wrapText="1"/>
    </xf>
    <xf numFmtId="43" fontId="6" fillId="0" borderId="0" xfId="1" applyFont="1" applyFill="1" applyBorder="1"/>
    <xf numFmtId="0" fontId="9" fillId="0" borderId="0" xfId="0" applyFont="1"/>
    <xf numFmtId="40" fontId="6" fillId="0" borderId="0" xfId="0" applyNumberFormat="1" applyFont="1"/>
    <xf numFmtId="164" fontId="6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horizontal="left" vertical="top" wrapText="1" indent="1"/>
    </xf>
    <xf numFmtId="164" fontId="4" fillId="0" borderId="1" xfId="0" applyNumberFormat="1" applyFont="1" applyBorder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8" fillId="0" borderId="1" xfId="0" applyFont="1" applyBorder="1" applyAlignment="1">
      <alignment horizontal="left" vertical="top" wrapText="1" indent="2"/>
    </xf>
    <xf numFmtId="10" fontId="6" fillId="0" borderId="0" xfId="2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165" fontId="6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4">
    <cellStyle name="Millares" xfId="1" builtinId="3"/>
    <cellStyle name="Normal" xfId="0" builtinId="0"/>
    <cellStyle name="Normal 13" xfId="3" xr:uid="{79DD963D-15C0-4256-B5B0-A1318958E83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S%20FIJOS\d.guanuchi%2015_03_2019\DISCO%20LOCAL%20(D)\CONTABILIDAD\CONTABILIDAD\Disco%20D\RESLOLITA\A&#209;O%202022\BALANCES\PATRIMONIO%20T&#201;CNICO\9.%20SEPT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5">
          <cell r="C275">
            <v>-9699177.6400000006</v>
          </cell>
        </row>
        <row r="277">
          <cell r="C277">
            <v>-12774822.1</v>
          </cell>
        </row>
        <row r="306">
          <cell r="C306">
            <v>-3795854.56</v>
          </cell>
        </row>
        <row r="439">
          <cell r="E439">
            <v>37282964.090000004</v>
          </cell>
        </row>
        <row r="443">
          <cell r="D443">
            <v>107397656.06999999</v>
          </cell>
        </row>
        <row r="447">
          <cell r="D447">
            <v>21241493.190000001</v>
          </cell>
        </row>
        <row r="450">
          <cell r="E450">
            <v>5527272.9900000002</v>
          </cell>
        </row>
        <row r="456">
          <cell r="D456">
            <v>0</v>
          </cell>
        </row>
        <row r="462">
          <cell r="E462">
            <v>171449386.34000003</v>
          </cell>
        </row>
        <row r="463">
          <cell r="E463">
            <v>4619594.779999733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8248.6419999999998</v>
          </cell>
        </row>
        <row r="17">
          <cell r="F17">
            <v>183435.095</v>
          </cell>
        </row>
        <row r="18">
          <cell r="F18">
            <v>111812335.44</v>
          </cell>
        </row>
        <row r="19">
          <cell r="F19">
            <v>599964.46499999997</v>
          </cell>
        </row>
        <row r="20">
          <cell r="F20">
            <v>20823568.899999999</v>
          </cell>
        </row>
        <row r="25">
          <cell r="F25">
            <v>-37595.429999999935</v>
          </cell>
        </row>
        <row r="26">
          <cell r="F26">
            <v>913340835.03999996</v>
          </cell>
        </row>
        <row r="27">
          <cell r="F27">
            <v>16121413.689999999</v>
          </cell>
        </row>
        <row r="28">
          <cell r="F28">
            <v>470372.78</v>
          </cell>
        </row>
        <row r="29">
          <cell r="F29">
            <v>20493915.02</v>
          </cell>
        </row>
        <row r="30">
          <cell r="F30">
            <v>7809735.0600000024</v>
          </cell>
        </row>
        <row r="31">
          <cell r="F31">
            <v>9050416.7399999984</v>
          </cell>
        </row>
        <row r="36">
          <cell r="E36">
            <v>1420027343.6099999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4D04-77FA-449D-B268-02A360AB9FA2}">
  <sheetPr>
    <tabColor rgb="FFFFFF00"/>
  </sheetPr>
  <dimension ref="B1:J64"/>
  <sheetViews>
    <sheetView tabSelected="1" topLeftCell="A26" zoomScale="85" zoomScaleNormal="85" workbookViewId="0">
      <selection activeCell="F43" sqref="F43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6" customWidth="1"/>
    <col min="6" max="6" width="20" style="2" customWidth="1"/>
    <col min="7" max="7" width="18" style="3" customWidth="1"/>
    <col min="8" max="8" width="15.28515625" style="4" bestFit="1" customWidth="1"/>
    <col min="9" max="16384" width="41.85546875" style="1"/>
  </cols>
  <sheetData>
    <row r="1" spans="2:10" ht="12.75" x14ac:dyDescent="0.2">
      <c r="C1" s="39" t="s">
        <v>0</v>
      </c>
      <c r="D1" s="39"/>
      <c r="E1" s="39"/>
    </row>
    <row r="2" spans="2:10" x14ac:dyDescent="0.2">
      <c r="C2" s="5"/>
    </row>
    <row r="3" spans="2:10" ht="12" customHeight="1" x14ac:dyDescent="0.2">
      <c r="C3" s="40" t="s">
        <v>1</v>
      </c>
      <c r="D3" s="40"/>
      <c r="E3" s="40"/>
      <c r="F3" s="7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8" t="s">
        <v>6</v>
      </c>
    </row>
    <row r="10" spans="2:10" x14ac:dyDescent="0.2">
      <c r="D10" s="8" t="s">
        <v>7</v>
      </c>
    </row>
    <row r="11" spans="2:10" x14ac:dyDescent="0.2">
      <c r="H11" s="2"/>
      <c r="I11" s="3"/>
      <c r="J11" s="9"/>
    </row>
    <row r="12" spans="2:10" s="8" customFormat="1" x14ac:dyDescent="0.2">
      <c r="B12" s="8" t="s">
        <v>8</v>
      </c>
      <c r="C12" s="10" t="s">
        <v>9</v>
      </c>
      <c r="D12" s="10" t="s">
        <v>10</v>
      </c>
      <c r="E12" s="11" t="s">
        <v>11</v>
      </c>
      <c r="F12" s="2"/>
      <c r="G12" s="3"/>
      <c r="H12" s="2"/>
      <c r="I12" s="3"/>
      <c r="J12" s="9"/>
    </row>
    <row r="13" spans="2:10" x14ac:dyDescent="0.2">
      <c r="B13" s="12">
        <v>1</v>
      </c>
      <c r="C13" s="13">
        <v>31</v>
      </c>
      <c r="D13" s="13" t="s">
        <v>12</v>
      </c>
      <c r="E13" s="14">
        <f>+[1]GENERAL!E439</f>
        <v>37282964.090000004</v>
      </c>
      <c r="H13" s="2"/>
      <c r="I13" s="3"/>
      <c r="J13" s="9"/>
    </row>
    <row r="14" spans="2:10" x14ac:dyDescent="0.2">
      <c r="B14" s="12">
        <v>1</v>
      </c>
      <c r="C14" s="13">
        <v>3301</v>
      </c>
      <c r="D14" s="13" t="s">
        <v>13</v>
      </c>
      <c r="E14" s="14">
        <f>+[1]GENERAL!D443</f>
        <v>107397656.06999999</v>
      </c>
      <c r="H14" s="2"/>
      <c r="I14" s="3"/>
      <c r="J14" s="9"/>
    </row>
    <row r="15" spans="2:10" x14ac:dyDescent="0.2">
      <c r="B15" s="12">
        <v>1</v>
      </c>
      <c r="C15" s="13">
        <v>3302</v>
      </c>
      <c r="D15" s="13" t="s">
        <v>14</v>
      </c>
      <c r="E15" s="14">
        <v>0</v>
      </c>
      <c r="H15" s="2"/>
      <c r="I15" s="3"/>
      <c r="J15" s="9"/>
    </row>
    <row r="16" spans="2:10" x14ac:dyDescent="0.2">
      <c r="B16" s="12">
        <v>1</v>
      </c>
      <c r="C16" s="13">
        <v>3303</v>
      </c>
      <c r="D16" s="13" t="s">
        <v>15</v>
      </c>
      <c r="E16" s="14">
        <f>+[1]GENERAL!D447</f>
        <v>21241493.190000001</v>
      </c>
      <c r="H16" s="2"/>
      <c r="I16" s="3"/>
      <c r="J16" s="9"/>
    </row>
    <row r="17" spans="2:10" x14ac:dyDescent="0.2">
      <c r="B17" s="12">
        <v>1</v>
      </c>
      <c r="C17" s="13">
        <v>34</v>
      </c>
      <c r="D17" s="13" t="s">
        <v>16</v>
      </c>
      <c r="E17" s="14">
        <v>0</v>
      </c>
      <c r="H17" s="2"/>
      <c r="I17" s="3"/>
      <c r="J17" s="9"/>
    </row>
    <row r="18" spans="2:10" x14ac:dyDescent="0.2">
      <c r="B18" s="12">
        <v>1</v>
      </c>
      <c r="C18" s="13">
        <v>35</v>
      </c>
      <c r="D18" s="13" t="s">
        <v>17</v>
      </c>
      <c r="E18" s="14">
        <f>+[1]GENERAL!E450</f>
        <v>5527272.9900000002</v>
      </c>
      <c r="H18" s="2"/>
      <c r="I18" s="3"/>
      <c r="J18" s="9"/>
    </row>
    <row r="19" spans="2:10" x14ac:dyDescent="0.2">
      <c r="B19" s="12">
        <v>1</v>
      </c>
      <c r="C19" s="13">
        <v>3601</v>
      </c>
      <c r="D19" s="13" t="s">
        <v>18</v>
      </c>
      <c r="E19" s="14">
        <f>+[1]GENERAL!D456</f>
        <v>0</v>
      </c>
      <c r="H19" s="2"/>
      <c r="I19" s="3"/>
      <c r="J19" s="9"/>
    </row>
    <row r="20" spans="2:10" x14ac:dyDescent="0.2">
      <c r="B20" s="12">
        <v>1</v>
      </c>
      <c r="C20" s="13">
        <v>3602</v>
      </c>
      <c r="D20" s="13" t="s">
        <v>19</v>
      </c>
      <c r="E20" s="14">
        <v>0</v>
      </c>
      <c r="H20" s="2"/>
      <c r="I20" s="3"/>
      <c r="J20" s="9"/>
    </row>
    <row r="21" spans="2:10" x14ac:dyDescent="0.2">
      <c r="B21" s="12">
        <v>1</v>
      </c>
      <c r="C21" s="13">
        <v>3603</v>
      </c>
      <c r="D21" s="13" t="s">
        <v>20</v>
      </c>
      <c r="E21" s="14">
        <v>0</v>
      </c>
      <c r="H21" s="2"/>
      <c r="I21" s="3"/>
      <c r="J21" s="9"/>
    </row>
    <row r="22" spans="2:10" x14ac:dyDescent="0.2">
      <c r="B22" s="12">
        <v>1</v>
      </c>
      <c r="C22" s="13">
        <v>3604</v>
      </c>
      <c r="D22" s="13" t="s">
        <v>21</v>
      </c>
      <c r="E22" s="14">
        <v>0</v>
      </c>
      <c r="H22" s="2"/>
      <c r="I22" s="3"/>
      <c r="J22" s="9"/>
    </row>
    <row r="23" spans="2:10" x14ac:dyDescent="0.2">
      <c r="B23" s="12">
        <v>0.5</v>
      </c>
      <c r="C23" s="15" t="s">
        <v>22</v>
      </c>
      <c r="D23" s="13" t="s">
        <v>23</v>
      </c>
      <c r="E23" s="14">
        <f>+[1]GENERAL!E463*0.5</f>
        <v>2309797.3899998665</v>
      </c>
      <c r="H23" s="2"/>
      <c r="I23" s="3"/>
      <c r="J23" s="9"/>
    </row>
    <row r="24" spans="2:10" x14ac:dyDescent="0.2">
      <c r="C24" s="1" t="s">
        <v>24</v>
      </c>
      <c r="H24" s="2"/>
      <c r="I24" s="3"/>
      <c r="J24" s="9"/>
    </row>
    <row r="25" spans="2:10" x14ac:dyDescent="0.2">
      <c r="C25" s="1" t="s">
        <v>25</v>
      </c>
      <c r="H25" s="2"/>
      <c r="I25" s="3"/>
      <c r="J25" s="9"/>
    </row>
    <row r="26" spans="2:10" x14ac:dyDescent="0.2">
      <c r="H26" s="2"/>
      <c r="I26" s="3"/>
      <c r="J26" s="9"/>
    </row>
    <row r="27" spans="2:10" x14ac:dyDescent="0.2">
      <c r="C27" s="10" t="s">
        <v>26</v>
      </c>
      <c r="D27" s="10" t="s">
        <v>27</v>
      </c>
      <c r="E27" s="16">
        <f>SUM(E13:E23)</f>
        <v>173759183.72999987</v>
      </c>
      <c r="H27" s="2"/>
      <c r="I27" s="3"/>
      <c r="J27" s="9"/>
    </row>
    <row r="28" spans="2:10" x14ac:dyDescent="0.2">
      <c r="H28" s="2"/>
      <c r="I28" s="3"/>
      <c r="J28" s="9"/>
    </row>
    <row r="29" spans="2:10" x14ac:dyDescent="0.2">
      <c r="D29" s="8" t="s">
        <v>28</v>
      </c>
      <c r="H29" s="2"/>
      <c r="I29" s="3"/>
    </row>
    <row r="30" spans="2:10" x14ac:dyDescent="0.2">
      <c r="H30" s="2"/>
      <c r="I30" s="3"/>
    </row>
    <row r="31" spans="2:10" x14ac:dyDescent="0.2">
      <c r="C31" s="10" t="s">
        <v>9</v>
      </c>
      <c r="D31" s="10" t="s">
        <v>10</v>
      </c>
      <c r="E31" s="11" t="s">
        <v>11</v>
      </c>
      <c r="H31" s="2"/>
      <c r="I31" s="3"/>
    </row>
    <row r="32" spans="2:10" x14ac:dyDescent="0.2">
      <c r="B32" s="12">
        <v>0.5</v>
      </c>
      <c r="C32" s="13">
        <v>3305</v>
      </c>
      <c r="D32" s="13" t="s">
        <v>29</v>
      </c>
      <c r="E32" s="14">
        <v>0</v>
      </c>
      <c r="F32" s="17">
        <v>0.5</v>
      </c>
    </row>
    <row r="33" spans="2:8" x14ac:dyDescent="0.2">
      <c r="B33" s="12">
        <v>0.5</v>
      </c>
      <c r="C33" s="13">
        <v>3310</v>
      </c>
      <c r="D33" s="13" t="s">
        <v>30</v>
      </c>
      <c r="E33" s="14">
        <v>0</v>
      </c>
      <c r="F33" s="17">
        <v>0.5</v>
      </c>
      <c r="G33" s="18"/>
    </row>
    <row r="34" spans="2:8" ht="24" x14ac:dyDescent="0.2">
      <c r="B34" s="12">
        <v>1</v>
      </c>
      <c r="C34" s="13">
        <v>149980</v>
      </c>
      <c r="D34" s="13" t="s">
        <v>31</v>
      </c>
      <c r="E34" s="14">
        <f>-[1]GENERAL!C275</f>
        <v>9699177.6400000006</v>
      </c>
      <c r="F34" s="17"/>
      <c r="G34" s="18"/>
    </row>
    <row r="35" spans="2:8" x14ac:dyDescent="0.2">
      <c r="B35" s="12">
        <v>1</v>
      </c>
      <c r="C35" s="13">
        <v>149989</v>
      </c>
      <c r="D35" s="13" t="s">
        <v>32</v>
      </c>
      <c r="E35" s="14">
        <f>-[1]GENERAL!C277</f>
        <v>12774822.1</v>
      </c>
      <c r="F35" s="17"/>
      <c r="G35" s="18"/>
    </row>
    <row r="36" spans="2:8" x14ac:dyDescent="0.2">
      <c r="B36" s="12">
        <v>1</v>
      </c>
      <c r="C36" s="13">
        <v>1603</v>
      </c>
      <c r="D36" s="13" t="s">
        <v>33</v>
      </c>
      <c r="E36" s="14">
        <f>-[1]GENERAL!C306</f>
        <v>3795854.56</v>
      </c>
      <c r="F36" s="17"/>
      <c r="G36" s="18"/>
    </row>
    <row r="37" spans="2:8" x14ac:dyDescent="0.2">
      <c r="B37" s="12">
        <v>1</v>
      </c>
      <c r="C37" s="13" t="s">
        <v>34</v>
      </c>
      <c r="D37" s="13" t="s">
        <v>35</v>
      </c>
      <c r="E37" s="14">
        <v>0</v>
      </c>
      <c r="F37" s="17"/>
      <c r="G37" s="18"/>
    </row>
    <row r="38" spans="2:8" x14ac:dyDescent="0.2">
      <c r="C38" s="1" t="s">
        <v>36</v>
      </c>
    </row>
    <row r="40" spans="2:8" ht="12.75" x14ac:dyDescent="0.2">
      <c r="C40" s="10" t="s">
        <v>37</v>
      </c>
      <c r="D40" s="10" t="s">
        <v>38</v>
      </c>
      <c r="E40" s="16">
        <f>SUM(E32:E37)</f>
        <v>26269854.300000001</v>
      </c>
      <c r="F40" s="19"/>
      <c r="G40" s="20"/>
      <c r="H40" s="21"/>
    </row>
    <row r="41" spans="2:8" x14ac:dyDescent="0.2">
      <c r="C41" s="5"/>
      <c r="H41" s="22"/>
    </row>
    <row r="42" spans="2:8" x14ac:dyDescent="0.2">
      <c r="C42" s="10" t="s">
        <v>39</v>
      </c>
      <c r="D42" s="10" t="s">
        <v>40</v>
      </c>
      <c r="E42" s="16">
        <f>+E27+E40</f>
        <v>200029038.02999988</v>
      </c>
      <c r="F42" s="23">
        <f>+[1]GENERAL!E462+([1]GENERAL!E463*0.5)-[1]GENERAL!C275-[1]GENERAL!C277-[1]GENERAL!C306</f>
        <v>200029038.02999988</v>
      </c>
      <c r="G42" s="24">
        <f>+E42-F42</f>
        <v>0</v>
      </c>
      <c r="H42" s="22"/>
    </row>
    <row r="44" spans="2:8" x14ac:dyDescent="0.2">
      <c r="D44" s="8" t="s">
        <v>41</v>
      </c>
    </row>
    <row r="45" spans="2:8" x14ac:dyDescent="0.2">
      <c r="D45" s="25" t="s">
        <v>42</v>
      </c>
      <c r="E45" s="26">
        <f>SUM('[1]Ponderación de Activos'!F4:F11)</f>
        <v>0</v>
      </c>
    </row>
    <row r="46" spans="2:8" x14ac:dyDescent="0.2">
      <c r="D46" s="25" t="s">
        <v>43</v>
      </c>
      <c r="E46" s="26">
        <f>SUM('[1]Ponderación de Activos'!F15)</f>
        <v>8248.6419999999998</v>
      </c>
      <c r="F46" s="27"/>
    </row>
    <row r="47" spans="2:8" x14ac:dyDescent="0.2">
      <c r="D47" s="25" t="s">
        <v>44</v>
      </c>
      <c r="E47" s="26">
        <f>SUM('[1]Ponderación de Activos'!F16:F20)</f>
        <v>133419303.90000001</v>
      </c>
      <c r="F47" s="27"/>
    </row>
    <row r="48" spans="2:8" ht="12.75" x14ac:dyDescent="0.2">
      <c r="D48" s="25" t="s">
        <v>45</v>
      </c>
      <c r="E48" s="26">
        <f>SUM('[1]Ponderación de Activos'!F24:F31)</f>
        <v>967249092.9000001</v>
      </c>
      <c r="F48" s="27"/>
      <c r="H48" s="21"/>
    </row>
    <row r="49" spans="3:8" ht="24" x14ac:dyDescent="0.2">
      <c r="D49" s="28" t="s">
        <v>46</v>
      </c>
      <c r="E49" s="16">
        <f>SUM(E45:E48)</f>
        <v>1100676645.4420002</v>
      </c>
      <c r="F49" s="29">
        <f>E42/E49</f>
        <v>0.18173279033250855</v>
      </c>
    </row>
    <row r="51" spans="3:8" x14ac:dyDescent="0.2">
      <c r="D51" s="30" t="s">
        <v>47</v>
      </c>
    </row>
    <row r="53" spans="3:8" x14ac:dyDescent="0.2">
      <c r="C53" s="13" t="s">
        <v>48</v>
      </c>
      <c r="D53" s="31" t="s">
        <v>49</v>
      </c>
      <c r="E53" s="14">
        <f>E49*0.09</f>
        <v>99060898.089780003</v>
      </c>
      <c r="F53" s="19"/>
      <c r="G53" s="32"/>
    </row>
    <row r="54" spans="3:8" ht="12.75" customHeight="1" x14ac:dyDescent="0.2">
      <c r="C54" s="13" t="s">
        <v>50</v>
      </c>
      <c r="D54" s="13" t="s">
        <v>51</v>
      </c>
      <c r="E54" s="14">
        <f>E42-E53</f>
        <v>100968139.94021988</v>
      </c>
      <c r="F54" s="19"/>
    </row>
    <row r="55" spans="3:8" x14ac:dyDescent="0.2">
      <c r="C55" s="13"/>
      <c r="D55" s="13" t="s">
        <v>52</v>
      </c>
      <c r="E55" s="14">
        <f>'[1]Ponderación de Activos'!E36*4%</f>
        <v>56801093.744399995</v>
      </c>
      <c r="F55" s="19"/>
    </row>
    <row r="63" spans="3:8" ht="15" x14ac:dyDescent="0.25">
      <c r="D63" s="33" t="s">
        <v>53</v>
      </c>
      <c r="E63" s="34" t="s">
        <v>54</v>
      </c>
      <c r="G63" s="35"/>
      <c r="H63" s="36"/>
    </row>
    <row r="64" spans="3:8" ht="15" x14ac:dyDescent="0.25">
      <c r="D64" s="37" t="s">
        <v>55</v>
      </c>
      <c r="E64" s="38" t="s">
        <v>56</v>
      </c>
      <c r="G64" s="35"/>
      <c r="H64" s="36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admin</cp:lastModifiedBy>
  <dcterms:created xsi:type="dcterms:W3CDTF">2022-10-11T17:56:46Z</dcterms:created>
  <dcterms:modified xsi:type="dcterms:W3CDTF">2022-11-10T16:54:39Z</dcterms:modified>
</cp:coreProperties>
</file>