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S LOLITA\AÑO 2025\BALANCES\PUBLICACIÓN\JUNIO\"/>
    </mc:Choice>
  </mc:AlternateContent>
  <xr:revisionPtr revIDLastSave="0" documentId="8_{1DCFBD57-8870-48CD-85D4-393AF2539280}" xr6:coauthVersionLast="47" xr6:coauthVersionMax="47" xr10:uidLastSave="{00000000-0000-0000-0000-000000000000}"/>
  <bookViews>
    <workbookView xWindow="-120" yWindow="-120" windowWidth="20730" windowHeight="11040" xr2:uid="{EBF93DF5-3434-4560-9AA6-5DD2CDD328B6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C29" i="1"/>
  <c r="C32" i="1" s="1"/>
  <c r="C37" i="1" s="1"/>
  <c r="H37" i="1" s="1"/>
  <c r="C28" i="1"/>
  <c r="C26" i="1"/>
  <c r="C15" i="1"/>
  <c r="C14" i="1"/>
  <c r="C16" i="1" s="1"/>
  <c r="C18" i="1" s="1"/>
  <c r="A9" i="1"/>
  <c r="C43" i="1" l="1"/>
  <c r="C42" i="1"/>
  <c r="C38" i="1"/>
  <c r="C41" i="1" s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1E076A55-FC17-42D1-8E81-3D90C55FC14E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B69D675A-AD4A-48A1-82DC-EFD334568208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<sst xmlns="http://schemas.openxmlformats.org/spreadsheetml/2006/main" count="48" uniqueCount="48">
  <si>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</si>
  <si>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</si>
  <si>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</si>
  <si>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</si>
  <si>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</si>
  <si>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</si>
  <si>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</si>
  <si>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</si>
  <si>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</si>
  <si>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</si>
  <si>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</si>
  <si>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</si>
  <si>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</si>
  <si>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</si>
  <si>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</si>
  <si>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</si>
  <si>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</si>
  <si>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</si>
  <si>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</si>
  <si>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</si>
  <si>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</si>
  <si>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</si>
  <si>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</si>
  <si>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</si>
  <si>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</si>
  <si>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</si>
  <si>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</si>
  <si>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</si>
  <si>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</si>
  <si>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</si>
  <si>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</si>
  <si>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</si>
  <si>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</si>
  <si>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</si>
  <si>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</si>
  <si>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</si>
  <si>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</si>
  <si>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</si>
  <si>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</si>
  <si>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</si>
  <si>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</si>
  <si>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</si>
  <si>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</si>
  <si>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</si>
  <si>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Econ. Juan Carlos Urgilés</t>
  </si>
  <si>
    <t>CPA. 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</si>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</sst>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</cellXfs>
  <cellStyles count="4">
    <cellStyle name="Millares" xfId="1" builtinId="3"/>
    <cellStyle name="Normal" xfId="0" builtinId="0"/>
    <cellStyle name="Normal 13" xfId="3" xr:uid="{40665D5F-050D-4AAF-96F4-0F389A897B8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ción PT."/>
      <sheetName val="Patrimonio Técnico"/>
      <sheetName val="Ponderación de Activos"/>
    </sheetNames>
    <sheetDataSet>
      <sheetData sheetId="0">
        <row r="7">
          <cell r="C7" t="str">
            <v>FECHA: AL 30 DE JUNIO  DE 2025</v>
          </cell>
        </row>
        <row r="27">
          <cell r="E27">
            <v>215934698.01000002</v>
          </cell>
        </row>
        <row r="51">
          <cell r="E51">
            <v>67729739.127499983</v>
          </cell>
        </row>
      </sheetData>
      <sheetData sheetId="1"/>
      <sheetData sheetId="2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764701.60000000009</v>
          </cell>
        </row>
        <row r="17">
          <cell r="F17">
            <v>0</v>
          </cell>
        </row>
        <row r="18">
          <cell r="F18">
            <v>86279206.295000002</v>
          </cell>
        </row>
        <row r="19">
          <cell r="F19">
            <v>249994.57500000001</v>
          </cell>
        </row>
        <row r="20">
          <cell r="F20">
            <v>24511887.41</v>
          </cell>
        </row>
        <row r="25">
          <cell r="F25">
            <v>-1801551.4399999916</v>
          </cell>
        </row>
        <row r="26">
          <cell r="F26">
            <v>1061592423.7899998</v>
          </cell>
        </row>
        <row r="27">
          <cell r="F27">
            <v>20001213.899999999</v>
          </cell>
        </row>
        <row r="28">
          <cell r="F28">
            <v>7605897.54</v>
          </cell>
        </row>
        <row r="29">
          <cell r="F29">
            <v>24814716.079999998</v>
          </cell>
        </row>
        <row r="30">
          <cell r="F30">
            <v>14488061.920000002</v>
          </cell>
        </row>
        <row r="31">
          <cell r="F31">
            <v>20124597.52</v>
          </cell>
        </row>
        <row r="34">
          <cell r="E34">
            <v>1992556639.47</v>
          </cell>
        </row>
        <row r="38">
          <cell r="E38">
            <v>79702265.578800008</v>
          </cell>
        </row>
        <row r="44">
          <cell r="E44">
            <v>8.7479122622521832E-2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B3B0-DBAF-403E-86CA-E4161182E2CC}">
  <sheetPr>
    <tabColor rgb="FFFFFF00"/>
  </sheetPr>
  <dimension ref="A1:H55"/>
  <sheetViews>
    <sheetView tabSelected="1" topLeftCell="A28" workbookViewId="0">
      <selection activeCell="B49" sqref="B49"/>
    </sheetView>
  </sheetViews>
  <sheetFormatPr baseColWidth="10" defaultColWidth="11.42578125" defaultRowHeight="12" x14ac:dyDescent="0.2"/>
  <cols>
    <col min="1" max="1" width="24" style="4" customWidth="1"/>
    <col min="2" max="2" width="44.28515625" style="4" customWidth="1"/>
    <col min="3" max="3" width="18.7109375" style="3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JUNIO  DE 2025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215934698.01000002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PT.'!E51</f>
        <v>67729739.127499983</v>
      </c>
      <c r="D15" s="13"/>
    </row>
    <row r="16" spans="1:4" x14ac:dyDescent="0.2">
      <c r="A16" s="10" t="s">
        <v>12</v>
      </c>
      <c r="B16" s="14" t="s">
        <v>13</v>
      </c>
      <c r="C16" s="12">
        <f>+C14+C15</f>
        <v>283664437.13749999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283664437.13749999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x14ac:dyDescent="0.2">
      <c r="B27" s="11" t="s">
        <v>22</v>
      </c>
      <c r="C27" s="12">
        <v>0</v>
      </c>
      <c r="D27" s="13"/>
    </row>
    <row r="28" spans="1:8" x14ac:dyDescent="0.2">
      <c r="B28" s="11" t="s">
        <v>23</v>
      </c>
      <c r="C28" s="12">
        <f>+'[1]Ponderación de Activos'!F15</f>
        <v>764701.60000000009</v>
      </c>
      <c r="D28" s="13"/>
    </row>
    <row r="29" spans="1:8" x14ac:dyDescent="0.2">
      <c r="B29" s="11" t="s">
        <v>24</v>
      </c>
      <c r="C29" s="12">
        <f>SUM('[1]Ponderación de Activos'!F16:F20)</f>
        <v>111041088.28</v>
      </c>
      <c r="D29" s="13"/>
    </row>
    <row r="30" spans="1:8" x14ac:dyDescent="0.2">
      <c r="B30" s="11" t="s">
        <v>25</v>
      </c>
      <c r="C30" s="12">
        <f>SUM('[1]Ponderación de Activos'!F24:F31)</f>
        <v>1146825359.3099999</v>
      </c>
      <c r="D30" s="13"/>
    </row>
    <row r="31" spans="1:8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1258631149.1900001</v>
      </c>
      <c r="D32" s="13"/>
      <c r="E32" s="13"/>
      <c r="H32" s="19">
        <f>C18/C32</f>
        <v>0.22537535108681683</v>
      </c>
    </row>
    <row r="35" spans="1:8" x14ac:dyDescent="0.2">
      <c r="B35" s="4" t="s">
        <v>28</v>
      </c>
    </row>
    <row r="37" spans="1:8" x14ac:dyDescent="0.2">
      <c r="A37" s="11" t="s">
        <v>29</v>
      </c>
      <c r="B37" s="11" t="s">
        <v>30</v>
      </c>
      <c r="C37" s="12">
        <f>C32*0.09</f>
        <v>113276803.4271</v>
      </c>
      <c r="D37" s="13"/>
      <c r="E37" s="3"/>
      <c r="H37" s="20">
        <f>C37/C32</f>
        <v>0.09</v>
      </c>
    </row>
    <row r="38" spans="1:8" x14ac:dyDescent="0.2">
      <c r="A38" s="21" t="s">
        <v>31</v>
      </c>
      <c r="B38" s="22" t="s">
        <v>32</v>
      </c>
      <c r="C38" s="23">
        <f>C18-C37</f>
        <v>170387633.71039999</v>
      </c>
      <c r="D38" s="13"/>
    </row>
    <row r="39" spans="1:8" x14ac:dyDescent="0.2">
      <c r="A39" s="21"/>
      <c r="B39" s="24" t="s">
        <v>33</v>
      </c>
      <c r="C39" s="23"/>
      <c r="D39" s="13"/>
    </row>
    <row r="40" spans="1:8" x14ac:dyDescent="0.2">
      <c r="A40" s="11"/>
      <c r="B40" s="11" t="s">
        <v>34</v>
      </c>
      <c r="C40" s="12">
        <f>+'[1]Ponderación de Activos'!E38</f>
        <v>79702265.578800008</v>
      </c>
      <c r="D40" s="13"/>
    </row>
    <row r="41" spans="1:8" x14ac:dyDescent="0.2">
      <c r="A41" s="25" t="s">
        <v>35</v>
      </c>
      <c r="B41" s="26" t="s">
        <v>36</v>
      </c>
      <c r="C41" s="27">
        <f>+C38/C37</f>
        <v>1.5041705676312982</v>
      </c>
    </row>
    <row r="42" spans="1:8" x14ac:dyDescent="0.2">
      <c r="A42" s="25" t="s">
        <v>37</v>
      </c>
      <c r="B42" s="26" t="s">
        <v>38</v>
      </c>
      <c r="C42" s="27">
        <f>+C18/C32</f>
        <v>0.22537535108681683</v>
      </c>
    </row>
    <row r="43" spans="1:8" x14ac:dyDescent="0.2">
      <c r="A43" s="25" t="s">
        <v>39</v>
      </c>
      <c r="B43" s="26" t="s">
        <v>40</v>
      </c>
      <c r="C43" s="27">
        <f>C18/'[1]Ponderación de Activos'!E34</f>
        <v>0.14236204458055049</v>
      </c>
      <c r="D43" s="28"/>
    </row>
    <row r="44" spans="1:8" x14ac:dyDescent="0.2">
      <c r="A44" s="25" t="s">
        <v>41</v>
      </c>
      <c r="B44" s="26" t="s">
        <v>42</v>
      </c>
      <c r="C44" s="27">
        <f>+'[1]Ponderación de Activos'!E44</f>
        <v>8.7479122622521832E-2</v>
      </c>
    </row>
    <row r="46" spans="1:8" x14ac:dyDescent="0.2">
      <c r="A46" s="5" t="s">
        <v>43</v>
      </c>
    </row>
    <row r="52" spans="1:4" x14ac:dyDescent="0.2">
      <c r="A52" s="4" t="s">
        <v>44</v>
      </c>
      <c r="B52" s="3"/>
      <c r="C52" s="3" t="s">
        <v>45</v>
      </c>
      <c r="D52" s="4"/>
    </row>
    <row r="53" spans="1:4" x14ac:dyDescent="0.2">
      <c r="A53" s="29" t="s">
        <v>46</v>
      </c>
      <c r="C53" s="30" t="s">
        <v>47</v>
      </c>
      <c r="D53" s="4"/>
    </row>
    <row r="55" spans="1:4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2025-07-04T15:44:36Z</dcterms:created>
  <dcterms:modified xsi:type="dcterms:W3CDTF">2025-07-04T15:45:25Z</dcterms:modified>
</cp:coreProperties>
</file>